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0174\Desktop\所要額調査（市→事業者）\"/>
    </mc:Choice>
  </mc:AlternateContent>
  <bookViews>
    <workbookView xWindow="240" yWindow="45" windowWidth="11715" windowHeight="9315" tabRatio="835"/>
  </bookViews>
  <sheets>
    <sheet name="【例】A-3所要額調書" sheetId="21" r:id="rId1"/>
    <sheet name="【例】A-5年間サービス費" sheetId="23" r:id="rId2"/>
    <sheet name="A-3所要額調書" sheetId="3" r:id="rId3"/>
    <sheet name="A-5年間サービス費 1" sheetId="9" r:id="rId4"/>
    <sheet name="A-5年間サービス費 2" sheetId="25" r:id="rId5"/>
    <sheet name="A-5年間サービス費3" sheetId="27" r:id="rId6"/>
    <sheet name="A-5年間サービス費4" sheetId="26" r:id="rId7"/>
    <sheet name="A-5年間サービス費 5" sheetId="24" r:id="rId8"/>
    <sheet name="A-5年間サービス費6" sheetId="28" r:id="rId9"/>
    <sheet name="A-5年間サービス費7" sheetId="29" r:id="rId10"/>
    <sheet name="A-5年間サービス費8" sheetId="30" r:id="rId11"/>
    <sheet name="A-5年間サービス費9" sheetId="31" r:id="rId12"/>
    <sheet name="A-5年間サービス費10" sheetId="32" r:id="rId13"/>
    <sheet name="A-5年間サービス費11" sheetId="33" r:id="rId14"/>
    <sheet name="A-5年間サービス費12" sheetId="34" r:id="rId15"/>
    <sheet name="A-5年間サービス費13" sheetId="35" r:id="rId16"/>
    <sheet name="A-5年間サービス費14" sheetId="36" r:id="rId17"/>
    <sheet name="A-5年間サービス費15" sheetId="37" r:id="rId18"/>
    <sheet name="A-5年間サービス費16" sheetId="38" r:id="rId19"/>
    <sheet name="A-5年間サービス費17" sheetId="39" r:id="rId20"/>
    <sheet name="A-5年間サービス費18" sheetId="40" r:id="rId21"/>
    <sheet name="A-5年間サービス費19" sheetId="41" r:id="rId22"/>
    <sheet name="A-5年間サービス費20" sheetId="42" r:id="rId23"/>
  </sheets>
  <definedNames>
    <definedName name="_xlnm._FilterDatabase" localSheetId="0" hidden="1">'【例】A-3所要額調書'!$A$15:$U$44</definedName>
    <definedName name="_xlnm._FilterDatabase" localSheetId="2" hidden="1">'A-3所要額調書'!$A$15:$U$64</definedName>
    <definedName name="_xlnm.Print_Area" localSheetId="0">'【例】A-3所要額調書'!$A$1:$U$45</definedName>
    <definedName name="_xlnm.Print_Area" localSheetId="2">'A-3所要額調書'!$A$1:$U$65</definedName>
  </definedNames>
  <calcPr calcId="162913"/>
  <customWorkbookViews>
    <customWorkbookView name="  - 個人用ビュー" guid="{649890C2-7487-418B-9527-2A38964736A6}" mergeInterval="0" personalView="1" maximized="1" windowWidth="1362" windowHeight="502" tabRatio="835" activeSheetId="1" showComments="commIndAndComment"/>
  </customWorkbookViews>
</workbook>
</file>

<file path=xl/calcChain.xml><?xml version="1.0" encoding="utf-8"?>
<calcChain xmlns="http://schemas.openxmlformats.org/spreadsheetml/2006/main">
  <c r="H26" i="42" l="1"/>
  <c r="I26" i="42" s="1"/>
  <c r="J26" i="42" s="1"/>
  <c r="H25" i="42"/>
  <c r="I25" i="42" s="1"/>
  <c r="J25" i="42" s="1"/>
  <c r="H24" i="42"/>
  <c r="I24" i="42" s="1"/>
  <c r="J24" i="42" s="1"/>
  <c r="I23" i="42"/>
  <c r="J23" i="42" s="1"/>
  <c r="H23" i="42"/>
  <c r="H22" i="42"/>
  <c r="I22" i="42" s="1"/>
  <c r="J22" i="42" s="1"/>
  <c r="H21" i="42"/>
  <c r="I21" i="42" s="1"/>
  <c r="J21" i="42" s="1"/>
  <c r="H20" i="42"/>
  <c r="I20" i="42" s="1"/>
  <c r="J20" i="42" s="1"/>
  <c r="I19" i="42"/>
  <c r="J19" i="42" s="1"/>
  <c r="H19" i="42"/>
  <c r="H18" i="42"/>
  <c r="I18" i="42" s="1"/>
  <c r="J18" i="42" s="1"/>
  <c r="H17" i="42"/>
  <c r="I17" i="42" s="1"/>
  <c r="J17" i="42" s="1"/>
  <c r="H16" i="42"/>
  <c r="I16" i="42" s="1"/>
  <c r="J16" i="42" s="1"/>
  <c r="I15" i="42"/>
  <c r="J15" i="42" s="1"/>
  <c r="H15" i="42"/>
  <c r="I11" i="42"/>
  <c r="F11" i="42"/>
  <c r="H26" i="41"/>
  <c r="I26" i="41" s="1"/>
  <c r="J26" i="41" s="1"/>
  <c r="H25" i="41"/>
  <c r="I25" i="41" s="1"/>
  <c r="J25" i="41" s="1"/>
  <c r="I24" i="41"/>
  <c r="J24" i="41" s="1"/>
  <c r="H24" i="41"/>
  <c r="H23" i="41"/>
  <c r="I23" i="41" s="1"/>
  <c r="J23" i="41" s="1"/>
  <c r="H22" i="41"/>
  <c r="I22" i="41" s="1"/>
  <c r="J22" i="41" s="1"/>
  <c r="H21" i="41"/>
  <c r="I21" i="41" s="1"/>
  <c r="J21" i="41" s="1"/>
  <c r="I20" i="41"/>
  <c r="J20" i="41" s="1"/>
  <c r="H20" i="41"/>
  <c r="H19" i="41"/>
  <c r="I19" i="41" s="1"/>
  <c r="J19" i="41" s="1"/>
  <c r="H18" i="41"/>
  <c r="I18" i="41" s="1"/>
  <c r="J18" i="41" s="1"/>
  <c r="H17" i="41"/>
  <c r="I17" i="41" s="1"/>
  <c r="J17" i="41" s="1"/>
  <c r="I16" i="41"/>
  <c r="J16" i="41" s="1"/>
  <c r="H16" i="41"/>
  <c r="H15" i="41"/>
  <c r="I15" i="41" s="1"/>
  <c r="J15" i="41" s="1"/>
  <c r="D28" i="41" s="1"/>
  <c r="I11" i="41"/>
  <c r="F11" i="41"/>
  <c r="H26" i="40"/>
  <c r="I26" i="40" s="1"/>
  <c r="J26" i="40" s="1"/>
  <c r="I25" i="40"/>
  <c r="J25" i="40" s="1"/>
  <c r="H25" i="40"/>
  <c r="H24" i="40"/>
  <c r="I24" i="40" s="1"/>
  <c r="J24" i="40" s="1"/>
  <c r="H23" i="40"/>
  <c r="I23" i="40" s="1"/>
  <c r="J23" i="40" s="1"/>
  <c r="H22" i="40"/>
  <c r="I22" i="40" s="1"/>
  <c r="J22" i="40" s="1"/>
  <c r="I21" i="40"/>
  <c r="J21" i="40" s="1"/>
  <c r="H21" i="40"/>
  <c r="H20" i="40"/>
  <c r="I20" i="40" s="1"/>
  <c r="J20" i="40" s="1"/>
  <c r="H19" i="40"/>
  <c r="I19" i="40" s="1"/>
  <c r="J19" i="40" s="1"/>
  <c r="H18" i="40"/>
  <c r="I18" i="40" s="1"/>
  <c r="J18" i="40" s="1"/>
  <c r="I17" i="40"/>
  <c r="J17" i="40" s="1"/>
  <c r="H17" i="40"/>
  <c r="H16" i="40"/>
  <c r="I16" i="40" s="1"/>
  <c r="J16" i="40" s="1"/>
  <c r="H15" i="40"/>
  <c r="I15" i="40" s="1"/>
  <c r="J15" i="40" s="1"/>
  <c r="I11" i="40"/>
  <c r="F11" i="40"/>
  <c r="I26" i="39"/>
  <c r="J26" i="39" s="1"/>
  <c r="H26" i="39"/>
  <c r="H25" i="39"/>
  <c r="I25" i="39" s="1"/>
  <c r="J25" i="39" s="1"/>
  <c r="H24" i="39"/>
  <c r="I24" i="39" s="1"/>
  <c r="J24" i="39" s="1"/>
  <c r="H23" i="39"/>
  <c r="I23" i="39" s="1"/>
  <c r="J23" i="39" s="1"/>
  <c r="I22" i="39"/>
  <c r="J22" i="39" s="1"/>
  <c r="H22" i="39"/>
  <c r="H21" i="39"/>
  <c r="I21" i="39" s="1"/>
  <c r="J21" i="39" s="1"/>
  <c r="H20" i="39"/>
  <c r="I20" i="39" s="1"/>
  <c r="J20" i="39" s="1"/>
  <c r="H19" i="39"/>
  <c r="I19" i="39" s="1"/>
  <c r="J19" i="39" s="1"/>
  <c r="I18" i="39"/>
  <c r="J18" i="39" s="1"/>
  <c r="H18" i="39"/>
  <c r="H17" i="39"/>
  <c r="I17" i="39" s="1"/>
  <c r="J17" i="39" s="1"/>
  <c r="H16" i="39"/>
  <c r="I16" i="39" s="1"/>
  <c r="J16" i="39" s="1"/>
  <c r="H15" i="39"/>
  <c r="I15" i="39" s="1"/>
  <c r="J15" i="39" s="1"/>
  <c r="I11" i="39"/>
  <c r="F11" i="39"/>
  <c r="H26" i="38"/>
  <c r="I26" i="38" s="1"/>
  <c r="J26" i="38" s="1"/>
  <c r="H25" i="38"/>
  <c r="I25" i="38" s="1"/>
  <c r="J25" i="38" s="1"/>
  <c r="H24" i="38"/>
  <c r="I24" i="38" s="1"/>
  <c r="J24" i="38" s="1"/>
  <c r="I23" i="38"/>
  <c r="J23" i="38" s="1"/>
  <c r="H23" i="38"/>
  <c r="H22" i="38"/>
  <c r="I22" i="38" s="1"/>
  <c r="J22" i="38" s="1"/>
  <c r="H21" i="38"/>
  <c r="I21" i="38" s="1"/>
  <c r="J21" i="38" s="1"/>
  <c r="H20" i="38"/>
  <c r="I20" i="38" s="1"/>
  <c r="J20" i="38" s="1"/>
  <c r="I19" i="38"/>
  <c r="J19" i="38" s="1"/>
  <c r="H19" i="38"/>
  <c r="H18" i="38"/>
  <c r="I18" i="38" s="1"/>
  <c r="J18" i="38" s="1"/>
  <c r="H17" i="38"/>
  <c r="I17" i="38" s="1"/>
  <c r="J17" i="38" s="1"/>
  <c r="H16" i="38"/>
  <c r="I16" i="38" s="1"/>
  <c r="J16" i="38" s="1"/>
  <c r="I15" i="38"/>
  <c r="J15" i="38" s="1"/>
  <c r="H15" i="38"/>
  <c r="I11" i="38"/>
  <c r="F11" i="38"/>
  <c r="H26" i="37"/>
  <c r="I26" i="37" s="1"/>
  <c r="J26" i="37" s="1"/>
  <c r="H25" i="37"/>
  <c r="I25" i="37" s="1"/>
  <c r="J25" i="37" s="1"/>
  <c r="I24" i="37"/>
  <c r="J24" i="37" s="1"/>
  <c r="H24" i="37"/>
  <c r="H23" i="37"/>
  <c r="I23" i="37" s="1"/>
  <c r="J23" i="37" s="1"/>
  <c r="H22" i="37"/>
  <c r="I22" i="37" s="1"/>
  <c r="J22" i="37" s="1"/>
  <c r="H21" i="37"/>
  <c r="I21" i="37" s="1"/>
  <c r="J21" i="37" s="1"/>
  <c r="I20" i="37"/>
  <c r="J20" i="37" s="1"/>
  <c r="H20" i="37"/>
  <c r="H19" i="37"/>
  <c r="I19" i="37" s="1"/>
  <c r="J19" i="37" s="1"/>
  <c r="H18" i="37"/>
  <c r="I18" i="37" s="1"/>
  <c r="J18" i="37" s="1"/>
  <c r="H17" i="37"/>
  <c r="I17" i="37" s="1"/>
  <c r="J17" i="37" s="1"/>
  <c r="I16" i="37"/>
  <c r="J16" i="37" s="1"/>
  <c r="H16" i="37"/>
  <c r="H15" i="37"/>
  <c r="I15" i="37" s="1"/>
  <c r="J15" i="37" s="1"/>
  <c r="D28" i="37" s="1"/>
  <c r="I11" i="37"/>
  <c r="F11" i="37"/>
  <c r="H26" i="36"/>
  <c r="I26" i="36" s="1"/>
  <c r="J26" i="36" s="1"/>
  <c r="I25" i="36"/>
  <c r="J25" i="36" s="1"/>
  <c r="H25" i="36"/>
  <c r="H24" i="36"/>
  <c r="I24" i="36" s="1"/>
  <c r="J24" i="36" s="1"/>
  <c r="H23" i="36"/>
  <c r="I23" i="36" s="1"/>
  <c r="J23" i="36" s="1"/>
  <c r="H22" i="36"/>
  <c r="I22" i="36" s="1"/>
  <c r="J22" i="36" s="1"/>
  <c r="I21" i="36"/>
  <c r="J21" i="36" s="1"/>
  <c r="H21" i="36"/>
  <c r="H20" i="36"/>
  <c r="I20" i="36" s="1"/>
  <c r="J20" i="36" s="1"/>
  <c r="H19" i="36"/>
  <c r="I19" i="36" s="1"/>
  <c r="J19" i="36" s="1"/>
  <c r="H18" i="36"/>
  <c r="I18" i="36" s="1"/>
  <c r="J18" i="36" s="1"/>
  <c r="I17" i="36"/>
  <c r="J17" i="36" s="1"/>
  <c r="H17" i="36"/>
  <c r="H16" i="36"/>
  <c r="I16" i="36" s="1"/>
  <c r="J16" i="36" s="1"/>
  <c r="H15" i="36"/>
  <c r="I15" i="36" s="1"/>
  <c r="J15" i="36" s="1"/>
  <c r="I11" i="36"/>
  <c r="F11" i="36"/>
  <c r="I26" i="35"/>
  <c r="J26" i="35" s="1"/>
  <c r="H26" i="35"/>
  <c r="H25" i="35"/>
  <c r="I25" i="35" s="1"/>
  <c r="J25" i="35" s="1"/>
  <c r="H24" i="35"/>
  <c r="I24" i="35" s="1"/>
  <c r="J24" i="35" s="1"/>
  <c r="H23" i="35"/>
  <c r="I23" i="35" s="1"/>
  <c r="J23" i="35" s="1"/>
  <c r="I22" i="35"/>
  <c r="J22" i="35" s="1"/>
  <c r="H22" i="35"/>
  <c r="H21" i="35"/>
  <c r="I21" i="35" s="1"/>
  <c r="J21" i="35" s="1"/>
  <c r="H20" i="35"/>
  <c r="I20" i="35" s="1"/>
  <c r="J20" i="35" s="1"/>
  <c r="H19" i="35"/>
  <c r="I19" i="35" s="1"/>
  <c r="J19" i="35" s="1"/>
  <c r="I18" i="35"/>
  <c r="J18" i="35" s="1"/>
  <c r="H18" i="35"/>
  <c r="H17" i="35"/>
  <c r="I17" i="35" s="1"/>
  <c r="J17" i="35" s="1"/>
  <c r="H16" i="35"/>
  <c r="I16" i="35" s="1"/>
  <c r="J16" i="35" s="1"/>
  <c r="H15" i="35"/>
  <c r="I15" i="35" s="1"/>
  <c r="J15" i="35" s="1"/>
  <c r="I11" i="35"/>
  <c r="F11" i="35"/>
  <c r="H26" i="34"/>
  <c r="I26" i="34" s="1"/>
  <c r="J26" i="34" s="1"/>
  <c r="H25" i="34"/>
  <c r="I25" i="34" s="1"/>
  <c r="J25" i="34" s="1"/>
  <c r="H24" i="34"/>
  <c r="I24" i="34" s="1"/>
  <c r="J24" i="34" s="1"/>
  <c r="I23" i="34"/>
  <c r="J23" i="34" s="1"/>
  <c r="H23" i="34"/>
  <c r="H22" i="34"/>
  <c r="I22" i="34" s="1"/>
  <c r="J22" i="34" s="1"/>
  <c r="H21" i="34"/>
  <c r="I21" i="34" s="1"/>
  <c r="J21" i="34" s="1"/>
  <c r="H20" i="34"/>
  <c r="I20" i="34" s="1"/>
  <c r="J20" i="34" s="1"/>
  <c r="I19" i="34"/>
  <c r="J19" i="34" s="1"/>
  <c r="H19" i="34"/>
  <c r="H18" i="34"/>
  <c r="I18" i="34" s="1"/>
  <c r="J18" i="34" s="1"/>
  <c r="H17" i="34"/>
  <c r="I17" i="34" s="1"/>
  <c r="J17" i="34" s="1"/>
  <c r="H16" i="34"/>
  <c r="I16" i="34" s="1"/>
  <c r="J16" i="34" s="1"/>
  <c r="I15" i="34"/>
  <c r="J15" i="34" s="1"/>
  <c r="H15" i="34"/>
  <c r="I11" i="34"/>
  <c r="F11" i="34"/>
  <c r="H26" i="33"/>
  <c r="I26" i="33" s="1"/>
  <c r="J26" i="33" s="1"/>
  <c r="H25" i="33"/>
  <c r="I25" i="33" s="1"/>
  <c r="J25" i="33" s="1"/>
  <c r="H24" i="33"/>
  <c r="I24" i="33" s="1"/>
  <c r="J24" i="33" s="1"/>
  <c r="I23" i="33"/>
  <c r="J23" i="33" s="1"/>
  <c r="H23" i="33"/>
  <c r="H22" i="33"/>
  <c r="I22" i="33" s="1"/>
  <c r="J22" i="33" s="1"/>
  <c r="H21" i="33"/>
  <c r="I21" i="33" s="1"/>
  <c r="J21" i="33" s="1"/>
  <c r="H20" i="33"/>
  <c r="I20" i="33" s="1"/>
  <c r="J20" i="33" s="1"/>
  <c r="I19" i="33"/>
  <c r="J19" i="33" s="1"/>
  <c r="H19" i="33"/>
  <c r="H18" i="33"/>
  <c r="I18" i="33" s="1"/>
  <c r="J18" i="33" s="1"/>
  <c r="H17" i="33"/>
  <c r="I17" i="33" s="1"/>
  <c r="J17" i="33" s="1"/>
  <c r="H16" i="33"/>
  <c r="I16" i="33" s="1"/>
  <c r="J16" i="33" s="1"/>
  <c r="I15" i="33"/>
  <c r="J15" i="33" s="1"/>
  <c r="H15" i="33"/>
  <c r="I11" i="33"/>
  <c r="F11" i="33"/>
  <c r="I56" i="3"/>
  <c r="N56" i="3" s="1"/>
  <c r="H56" i="3"/>
  <c r="F56" i="3"/>
  <c r="D56" i="3"/>
  <c r="I54" i="3"/>
  <c r="N54" i="3" s="1"/>
  <c r="H54" i="3"/>
  <c r="F54" i="3"/>
  <c r="D54" i="3"/>
  <c r="I52" i="3"/>
  <c r="N52" i="3" s="1"/>
  <c r="H52" i="3"/>
  <c r="F52" i="3"/>
  <c r="D52" i="3"/>
  <c r="I50" i="3"/>
  <c r="N50" i="3" s="1"/>
  <c r="H50" i="3"/>
  <c r="F50" i="3"/>
  <c r="D50" i="3"/>
  <c r="I48" i="3"/>
  <c r="N48" i="3" s="1"/>
  <c r="H48" i="3"/>
  <c r="F48" i="3"/>
  <c r="D48" i="3"/>
  <c r="I46" i="3"/>
  <c r="N46" i="3" s="1"/>
  <c r="H46" i="3"/>
  <c r="F46" i="3"/>
  <c r="D46" i="3"/>
  <c r="I44" i="3"/>
  <c r="N44" i="3" s="1"/>
  <c r="H44" i="3"/>
  <c r="F44" i="3"/>
  <c r="D44" i="3"/>
  <c r="I42" i="3"/>
  <c r="N42" i="3" s="1"/>
  <c r="H42" i="3"/>
  <c r="F42" i="3"/>
  <c r="D42" i="3"/>
  <c r="I40" i="3"/>
  <c r="N40" i="3" s="1"/>
  <c r="H40" i="3"/>
  <c r="F40" i="3"/>
  <c r="D40" i="3"/>
  <c r="I38" i="3"/>
  <c r="N38" i="3" s="1"/>
  <c r="H38" i="3"/>
  <c r="F38" i="3"/>
  <c r="D38" i="3"/>
  <c r="D28" i="39" l="1"/>
  <c r="D28" i="42"/>
  <c r="D28" i="40"/>
  <c r="D28" i="34"/>
  <c r="D28" i="35"/>
  <c r="D28" i="38"/>
  <c r="D28" i="36"/>
  <c r="D28" i="33"/>
  <c r="T48" i="3"/>
  <c r="U48" i="3" s="1"/>
  <c r="P48" i="3"/>
  <c r="T56" i="3"/>
  <c r="U56" i="3" s="1"/>
  <c r="P56" i="3"/>
  <c r="T46" i="3"/>
  <c r="U46" i="3" s="1"/>
  <c r="P46" i="3"/>
  <c r="T54" i="3"/>
  <c r="U54" i="3" s="1"/>
  <c r="P54" i="3"/>
  <c r="T40" i="3"/>
  <c r="U40" i="3" s="1"/>
  <c r="P40" i="3"/>
  <c r="T42" i="3"/>
  <c r="U42" i="3" s="1"/>
  <c r="P42" i="3"/>
  <c r="T50" i="3"/>
  <c r="U50" i="3" s="1"/>
  <c r="P50" i="3"/>
  <c r="T38" i="3"/>
  <c r="U38" i="3" s="1"/>
  <c r="P38" i="3"/>
  <c r="T44" i="3"/>
  <c r="U44" i="3" s="1"/>
  <c r="P44" i="3"/>
  <c r="T52" i="3"/>
  <c r="U52" i="3" s="1"/>
  <c r="P52" i="3"/>
  <c r="H15" i="32"/>
  <c r="F11" i="32"/>
  <c r="F11" i="31"/>
  <c r="F11" i="30"/>
  <c r="F11" i="29"/>
  <c r="F11" i="28"/>
  <c r="H26" i="32"/>
  <c r="I26" i="32" s="1"/>
  <c r="H25" i="32"/>
  <c r="I25" i="32" s="1"/>
  <c r="H24" i="32"/>
  <c r="I24" i="32" s="1"/>
  <c r="I23" i="32"/>
  <c r="H23" i="32"/>
  <c r="H22" i="32"/>
  <c r="I22" i="32" s="1"/>
  <c r="H21" i="32"/>
  <c r="I21" i="32" s="1"/>
  <c r="H20" i="32"/>
  <c r="I20" i="32" s="1"/>
  <c r="I19" i="32"/>
  <c r="H19" i="32"/>
  <c r="H18" i="32"/>
  <c r="I18" i="32" s="1"/>
  <c r="H17" i="32"/>
  <c r="I17" i="32" s="1"/>
  <c r="H16" i="32"/>
  <c r="I16" i="32" s="1"/>
  <c r="I15" i="32"/>
  <c r="H26" i="31"/>
  <c r="I26" i="31" s="1"/>
  <c r="H25" i="31"/>
  <c r="I25" i="31" s="1"/>
  <c r="I24" i="31"/>
  <c r="H24" i="31"/>
  <c r="H23" i="31"/>
  <c r="I23" i="31" s="1"/>
  <c r="H22" i="31"/>
  <c r="I22" i="31" s="1"/>
  <c r="H21" i="31"/>
  <c r="I21" i="31" s="1"/>
  <c r="I20" i="31"/>
  <c r="H20" i="31"/>
  <c r="H19" i="31"/>
  <c r="I19" i="31" s="1"/>
  <c r="H18" i="31"/>
  <c r="I18" i="31" s="1"/>
  <c r="H17" i="31"/>
  <c r="I17" i="31" s="1"/>
  <c r="I16" i="31"/>
  <c r="H16" i="31"/>
  <c r="H15" i="31"/>
  <c r="I15" i="31" s="1"/>
  <c r="H26" i="30"/>
  <c r="I26" i="30" s="1"/>
  <c r="I25" i="30"/>
  <c r="H25" i="30"/>
  <c r="H24" i="30"/>
  <c r="I24" i="30" s="1"/>
  <c r="H23" i="30"/>
  <c r="I23" i="30" s="1"/>
  <c r="H22" i="30"/>
  <c r="I22" i="30" s="1"/>
  <c r="I21" i="30"/>
  <c r="H21" i="30"/>
  <c r="H20" i="30"/>
  <c r="I20" i="30" s="1"/>
  <c r="H19" i="30"/>
  <c r="I19" i="30" s="1"/>
  <c r="H18" i="30"/>
  <c r="I18" i="30" s="1"/>
  <c r="I17" i="30"/>
  <c r="H17" i="30"/>
  <c r="H16" i="30"/>
  <c r="I16" i="30" s="1"/>
  <c r="H15" i="30"/>
  <c r="I15" i="30" s="1"/>
  <c r="I26" i="29"/>
  <c r="H26" i="29"/>
  <c r="H25" i="29"/>
  <c r="I25" i="29" s="1"/>
  <c r="H24" i="29"/>
  <c r="I24" i="29" s="1"/>
  <c r="H23" i="29"/>
  <c r="I23" i="29" s="1"/>
  <c r="I22" i="29"/>
  <c r="H22" i="29"/>
  <c r="H21" i="29"/>
  <c r="I21" i="29" s="1"/>
  <c r="H20" i="29"/>
  <c r="I20" i="29" s="1"/>
  <c r="H19" i="29"/>
  <c r="I19" i="29" s="1"/>
  <c r="I18" i="29"/>
  <c r="H18" i="29"/>
  <c r="H17" i="29"/>
  <c r="I17" i="29" s="1"/>
  <c r="H16" i="29"/>
  <c r="I16" i="29" s="1"/>
  <c r="I15" i="29"/>
  <c r="H15" i="29"/>
  <c r="H26" i="28"/>
  <c r="I26" i="28" s="1"/>
  <c r="H25" i="28"/>
  <c r="I25" i="28" s="1"/>
  <c r="I24" i="28"/>
  <c r="H24" i="28"/>
  <c r="I23" i="28"/>
  <c r="H23" i="28"/>
  <c r="H22" i="28"/>
  <c r="I22" i="28" s="1"/>
  <c r="H21" i="28"/>
  <c r="I21" i="28" s="1"/>
  <c r="I20" i="28"/>
  <c r="H20" i="28"/>
  <c r="I19" i="28"/>
  <c r="H19" i="28"/>
  <c r="H18" i="28"/>
  <c r="I18" i="28" s="1"/>
  <c r="H17" i="28"/>
  <c r="I17" i="28" s="1"/>
  <c r="I16" i="28"/>
  <c r="H16" i="28"/>
  <c r="I15" i="28"/>
  <c r="H15" i="28"/>
  <c r="F11" i="24"/>
  <c r="F11" i="26"/>
  <c r="F11" i="27"/>
  <c r="F11" i="25"/>
  <c r="F11" i="9"/>
  <c r="H26" i="27" l="1"/>
  <c r="I26" i="27" s="1"/>
  <c r="H25" i="27"/>
  <c r="I25" i="27" s="1"/>
  <c r="H24" i="27"/>
  <c r="I24" i="27" s="1"/>
  <c r="I23" i="27"/>
  <c r="H23" i="27"/>
  <c r="H22" i="27"/>
  <c r="I22" i="27" s="1"/>
  <c r="H21" i="27"/>
  <c r="I21" i="27" s="1"/>
  <c r="H20" i="27"/>
  <c r="I20" i="27" s="1"/>
  <c r="I19" i="27"/>
  <c r="H19" i="27"/>
  <c r="H18" i="27"/>
  <c r="I18" i="27" s="1"/>
  <c r="H17" i="27"/>
  <c r="I17" i="27" s="1"/>
  <c r="H16" i="27"/>
  <c r="I16" i="27" s="1"/>
  <c r="I15" i="27"/>
  <c r="H15" i="27"/>
  <c r="H26" i="26"/>
  <c r="I26" i="26" s="1"/>
  <c r="I25" i="26"/>
  <c r="H25" i="26"/>
  <c r="H24" i="26"/>
  <c r="I24" i="26" s="1"/>
  <c r="I23" i="26"/>
  <c r="H23" i="26"/>
  <c r="H22" i="26"/>
  <c r="I22" i="26" s="1"/>
  <c r="I21" i="26"/>
  <c r="H21" i="26"/>
  <c r="H20" i="26"/>
  <c r="I20" i="26" s="1"/>
  <c r="I19" i="26"/>
  <c r="H19" i="26"/>
  <c r="H18" i="26"/>
  <c r="I18" i="26" s="1"/>
  <c r="I17" i="26"/>
  <c r="H17" i="26"/>
  <c r="H16" i="26"/>
  <c r="I16" i="26" s="1"/>
  <c r="I15" i="26"/>
  <c r="H15" i="26"/>
  <c r="H26" i="25"/>
  <c r="I26" i="25" s="1"/>
  <c r="H25" i="25"/>
  <c r="I25" i="25" s="1"/>
  <c r="H24" i="25"/>
  <c r="I24" i="25" s="1"/>
  <c r="I23" i="25"/>
  <c r="H23" i="25"/>
  <c r="H22" i="25"/>
  <c r="I22" i="25" s="1"/>
  <c r="I21" i="25"/>
  <c r="H21" i="25"/>
  <c r="H20" i="25"/>
  <c r="I20" i="25" s="1"/>
  <c r="I19" i="25"/>
  <c r="H19" i="25"/>
  <c r="H18" i="25"/>
  <c r="I18" i="25" s="1"/>
  <c r="I17" i="25"/>
  <c r="H17" i="25"/>
  <c r="H16" i="25"/>
  <c r="I16" i="25" s="1"/>
  <c r="I15" i="25"/>
  <c r="H15" i="25"/>
  <c r="H26" i="24"/>
  <c r="I26" i="24" s="1"/>
  <c r="I25" i="24"/>
  <c r="H25" i="24"/>
  <c r="H24" i="24"/>
  <c r="I24" i="24" s="1"/>
  <c r="H23" i="24"/>
  <c r="I23" i="24" s="1"/>
  <c r="H22" i="24"/>
  <c r="I22" i="24" s="1"/>
  <c r="I21" i="24"/>
  <c r="H21" i="24"/>
  <c r="H20" i="24"/>
  <c r="I20" i="24" s="1"/>
  <c r="H19" i="24"/>
  <c r="I19" i="24" s="1"/>
  <c r="H18" i="24"/>
  <c r="I18" i="24" s="1"/>
  <c r="H17" i="24"/>
  <c r="I17" i="24" s="1"/>
  <c r="H16" i="24"/>
  <c r="I16" i="24" s="1"/>
  <c r="H15" i="24"/>
  <c r="I15" i="24" s="1"/>
  <c r="I15" i="9" l="1"/>
  <c r="H15" i="9"/>
  <c r="F11" i="23" l="1"/>
  <c r="H26" i="23"/>
  <c r="I26" i="23" s="1"/>
  <c r="H25" i="23"/>
  <c r="I25" i="23" s="1"/>
  <c r="H24" i="23"/>
  <c r="I24" i="23" s="1"/>
  <c r="H23" i="23"/>
  <c r="I23" i="23" s="1"/>
  <c r="H22" i="23"/>
  <c r="I22" i="23" s="1"/>
  <c r="H21" i="23"/>
  <c r="I21" i="23" s="1"/>
  <c r="H20" i="23"/>
  <c r="I20" i="23" s="1"/>
  <c r="H19" i="23"/>
  <c r="I19" i="23" s="1"/>
  <c r="H18" i="23"/>
  <c r="I18" i="23" s="1"/>
  <c r="H17" i="23"/>
  <c r="I17" i="23" s="1"/>
  <c r="H16" i="23"/>
  <c r="I16" i="23" s="1"/>
  <c r="H15" i="23"/>
  <c r="I15" i="23" s="1"/>
  <c r="R38" i="21"/>
  <c r="J11" i="21" s="1"/>
  <c r="H36" i="21"/>
  <c r="F36" i="21"/>
  <c r="D36" i="21"/>
  <c r="H34" i="21"/>
  <c r="F34" i="21"/>
  <c r="D34" i="21"/>
  <c r="I34" i="21" s="1"/>
  <c r="N34" i="21" s="1"/>
  <c r="H32" i="21"/>
  <c r="F32" i="21"/>
  <c r="D32" i="21"/>
  <c r="I32" i="21" s="1"/>
  <c r="N32" i="21" s="1"/>
  <c r="H30" i="21"/>
  <c r="F30" i="21"/>
  <c r="D30" i="21"/>
  <c r="H28" i="21"/>
  <c r="F28" i="21"/>
  <c r="D28" i="21"/>
  <c r="H26" i="21"/>
  <c r="F26" i="21"/>
  <c r="D26" i="21"/>
  <c r="I26" i="21" s="1"/>
  <c r="N26" i="21" s="1"/>
  <c r="H24" i="21"/>
  <c r="F24" i="21"/>
  <c r="D24" i="21"/>
  <c r="H22" i="21"/>
  <c r="F22" i="21"/>
  <c r="D22" i="21"/>
  <c r="H20" i="21"/>
  <c r="F20" i="21"/>
  <c r="D20" i="21"/>
  <c r="H18" i="21"/>
  <c r="F18" i="21"/>
  <c r="D18" i="21"/>
  <c r="L11" i="21"/>
  <c r="H18" i="3"/>
  <c r="I30" i="21" l="1"/>
  <c r="N30" i="21" s="1"/>
  <c r="I28" i="21"/>
  <c r="N28" i="21" s="1"/>
  <c r="I36" i="21"/>
  <c r="N36" i="21" s="1"/>
  <c r="I20" i="21"/>
  <c r="N20" i="21" s="1"/>
  <c r="P20" i="21" s="1"/>
  <c r="I18" i="21"/>
  <c r="N18" i="21" s="1"/>
  <c r="I24" i="21"/>
  <c r="N24" i="21" s="1"/>
  <c r="P24" i="21" s="1"/>
  <c r="I22" i="21"/>
  <c r="N22" i="21" s="1"/>
  <c r="T22" i="21" s="1"/>
  <c r="U22" i="21" s="1"/>
  <c r="T30" i="21"/>
  <c r="U30" i="21" s="1"/>
  <c r="P30" i="21"/>
  <c r="T32" i="21"/>
  <c r="U32" i="21" s="1"/>
  <c r="P32" i="21"/>
  <c r="T28" i="21"/>
  <c r="U28" i="21" s="1"/>
  <c r="P28" i="21"/>
  <c r="T34" i="21"/>
  <c r="U34" i="21" s="1"/>
  <c r="P34" i="21"/>
  <c r="T26" i="21"/>
  <c r="U26" i="21" s="1"/>
  <c r="P26" i="21"/>
  <c r="T36" i="21"/>
  <c r="U36" i="21" s="1"/>
  <c r="P36" i="21"/>
  <c r="R58" i="3"/>
  <c r="J11" i="3" s="1"/>
  <c r="H32" i="3"/>
  <c r="F32" i="3"/>
  <c r="D32" i="3"/>
  <c r="T18" i="21" l="1"/>
  <c r="U18" i="21" s="1"/>
  <c r="I11" i="23"/>
  <c r="T20" i="21"/>
  <c r="U20" i="21" s="1"/>
  <c r="P18" i="21"/>
  <c r="P38" i="21" s="1"/>
  <c r="T24" i="21"/>
  <c r="U24" i="21" s="1"/>
  <c r="P22" i="21"/>
  <c r="I32" i="3"/>
  <c r="N32" i="3" s="1"/>
  <c r="I11" i="30" s="1"/>
  <c r="H26" i="9"/>
  <c r="I26" i="9" s="1"/>
  <c r="H25" i="9"/>
  <c r="I25" i="9" s="1"/>
  <c r="H24" i="9"/>
  <c r="I24" i="9" s="1"/>
  <c r="H23" i="9"/>
  <c r="I23" i="9" s="1"/>
  <c r="H22" i="9"/>
  <c r="I22" i="9" s="1"/>
  <c r="H21" i="9"/>
  <c r="I21" i="9" s="1"/>
  <c r="I20" i="9"/>
  <c r="H20" i="9"/>
  <c r="H19" i="9"/>
  <c r="I19" i="9" s="1"/>
  <c r="H18" i="9"/>
  <c r="I18" i="9" s="1"/>
  <c r="H17" i="9"/>
  <c r="I17" i="9" s="1"/>
  <c r="H16" i="9"/>
  <c r="I16" i="9" s="1"/>
  <c r="J16" i="30" l="1"/>
  <c r="J26" i="30"/>
  <c r="J22" i="30"/>
  <c r="J21" i="30"/>
  <c r="J19" i="30"/>
  <c r="J25" i="30"/>
  <c r="J15" i="30"/>
  <c r="J20" i="30"/>
  <c r="J17" i="30"/>
  <c r="J18" i="30"/>
  <c r="J23" i="30"/>
  <c r="J24" i="30"/>
  <c r="J18" i="23"/>
  <c r="J15" i="23"/>
  <c r="J25" i="23"/>
  <c r="J21" i="23"/>
  <c r="J24" i="23"/>
  <c r="J22" i="23"/>
  <c r="J19" i="23"/>
  <c r="J16" i="23"/>
  <c r="J17" i="23"/>
  <c r="J26" i="23"/>
  <c r="J23" i="23"/>
  <c r="J20" i="23"/>
  <c r="U38" i="21"/>
  <c r="N11" i="21" s="1"/>
  <c r="P11" i="21" s="1"/>
  <c r="T38" i="21"/>
  <c r="T32" i="3"/>
  <c r="U32" i="3" s="1"/>
  <c r="P32" i="3"/>
  <c r="D28" i="30" l="1"/>
  <c r="D28" i="23"/>
  <c r="H28" i="3" l="1"/>
  <c r="F28" i="3"/>
  <c r="D28" i="3"/>
  <c r="H26" i="3"/>
  <c r="F26" i="3"/>
  <c r="D26" i="3"/>
  <c r="I28" i="3" l="1"/>
  <c r="N28" i="3" s="1"/>
  <c r="I11" i="28" s="1"/>
  <c r="I26" i="3"/>
  <c r="N26" i="3" s="1"/>
  <c r="I11" i="24" s="1"/>
  <c r="H30" i="3"/>
  <c r="F30" i="3"/>
  <c r="D30" i="3"/>
  <c r="H24" i="3"/>
  <c r="F24" i="3"/>
  <c r="D24" i="3"/>
  <c r="J16" i="28" l="1"/>
  <c r="J20" i="28"/>
  <c r="J24" i="28"/>
  <c r="J15" i="28"/>
  <c r="J25" i="28"/>
  <c r="J26" i="28"/>
  <c r="J18" i="28"/>
  <c r="J22" i="28"/>
  <c r="J21" i="28"/>
  <c r="J17" i="28"/>
  <c r="J19" i="28"/>
  <c r="J23" i="28"/>
  <c r="J19" i="24"/>
  <c r="J15" i="24"/>
  <c r="J22" i="24"/>
  <c r="J24" i="24"/>
  <c r="J20" i="24"/>
  <c r="J25" i="24"/>
  <c r="J16" i="24"/>
  <c r="J23" i="24"/>
  <c r="J17" i="24"/>
  <c r="J18" i="24"/>
  <c r="J26" i="24"/>
  <c r="J21" i="24"/>
  <c r="T26" i="3"/>
  <c r="U26" i="3" s="1"/>
  <c r="T28" i="3"/>
  <c r="U28" i="3" s="1"/>
  <c r="P28" i="3"/>
  <c r="P26" i="3"/>
  <c r="I30" i="3"/>
  <c r="N30" i="3" s="1"/>
  <c r="I11" i="29" s="1"/>
  <c r="I24" i="3"/>
  <c r="N24" i="3" s="1"/>
  <c r="I11" i="26" s="1"/>
  <c r="L11" i="3"/>
  <c r="J15" i="29" l="1"/>
  <c r="J19" i="29"/>
  <c r="J26" i="29"/>
  <c r="J16" i="29"/>
  <c r="J24" i="29"/>
  <c r="J17" i="29"/>
  <c r="J22" i="29"/>
  <c r="J18" i="29"/>
  <c r="J23" i="29"/>
  <c r="J20" i="29"/>
  <c r="J21" i="29"/>
  <c r="J25" i="29"/>
  <c r="D28" i="28"/>
  <c r="D28" i="24"/>
  <c r="J15" i="26"/>
  <c r="J24" i="26"/>
  <c r="J23" i="26"/>
  <c r="J18" i="26"/>
  <c r="J22" i="26"/>
  <c r="J26" i="26"/>
  <c r="J17" i="26"/>
  <c r="J16" i="26"/>
  <c r="J19" i="26"/>
  <c r="J20" i="26"/>
  <c r="J21" i="26"/>
  <c r="J25" i="26"/>
  <c r="T30" i="3"/>
  <c r="U30" i="3" s="1"/>
  <c r="P30" i="3"/>
  <c r="T24" i="3"/>
  <c r="U24" i="3" s="1"/>
  <c r="P24" i="3"/>
  <c r="F18" i="3"/>
  <c r="D18" i="3"/>
  <c r="H36" i="3"/>
  <c r="D36" i="3"/>
  <c r="F36" i="3"/>
  <c r="F34" i="3"/>
  <c r="H34" i="3"/>
  <c r="D34" i="3"/>
  <c r="F22" i="3"/>
  <c r="D22" i="3"/>
  <c r="H22" i="3"/>
  <c r="H20" i="3"/>
  <c r="D20" i="3"/>
  <c r="F20" i="3"/>
  <c r="D28" i="29" l="1"/>
  <c r="D28" i="26"/>
  <c r="I18" i="3"/>
  <c r="N18" i="3" s="1"/>
  <c r="I22" i="3"/>
  <c r="N22" i="3" s="1"/>
  <c r="I11" i="27" s="1"/>
  <c r="I20" i="3"/>
  <c r="N20" i="3" s="1"/>
  <c r="I11" i="25" s="1"/>
  <c r="I36" i="3"/>
  <c r="N36" i="3" s="1"/>
  <c r="I11" i="32" s="1"/>
  <c r="I34" i="3"/>
  <c r="N34" i="3" s="1"/>
  <c r="I11" i="31" s="1"/>
  <c r="J22" i="32" l="1"/>
  <c r="J25" i="32"/>
  <c r="J15" i="32"/>
  <c r="J23" i="32"/>
  <c r="J16" i="32"/>
  <c r="J17" i="32"/>
  <c r="J18" i="32"/>
  <c r="J24" i="32"/>
  <c r="J19" i="32"/>
  <c r="J20" i="32"/>
  <c r="J21" i="32"/>
  <c r="J26" i="32"/>
  <c r="J22" i="31"/>
  <c r="J19" i="31"/>
  <c r="J15" i="31"/>
  <c r="J24" i="31"/>
  <c r="J16" i="31"/>
  <c r="J17" i="31"/>
  <c r="J18" i="31"/>
  <c r="J25" i="31"/>
  <c r="J23" i="31"/>
  <c r="J20" i="31"/>
  <c r="J21" i="31"/>
  <c r="J26" i="31"/>
  <c r="J20" i="27"/>
  <c r="J23" i="27"/>
  <c r="J17" i="27"/>
  <c r="J26" i="27"/>
  <c r="J18" i="27"/>
  <c r="J15" i="27"/>
  <c r="J16" i="27"/>
  <c r="J25" i="27"/>
  <c r="J21" i="27"/>
  <c r="J22" i="27"/>
  <c r="J19" i="27"/>
  <c r="J24" i="27"/>
  <c r="J24" i="25"/>
  <c r="J21" i="25"/>
  <c r="J16" i="25"/>
  <c r="J26" i="25"/>
  <c r="J19" i="25"/>
  <c r="J17" i="25"/>
  <c r="J15" i="25"/>
  <c r="J22" i="25"/>
  <c r="J20" i="25"/>
  <c r="J18" i="25"/>
  <c r="J25" i="25"/>
  <c r="J23" i="25"/>
  <c r="I11" i="9"/>
  <c r="J15" i="9" s="1"/>
  <c r="T36" i="3"/>
  <c r="U36" i="3" s="1"/>
  <c r="P36" i="3"/>
  <c r="T34" i="3"/>
  <c r="U34" i="3" s="1"/>
  <c r="P34" i="3"/>
  <c r="T22" i="3"/>
  <c r="U22" i="3" s="1"/>
  <c r="P22" i="3"/>
  <c r="T20" i="3"/>
  <c r="U20" i="3" s="1"/>
  <c r="P20" i="3"/>
  <c r="D28" i="32" l="1"/>
  <c r="D28" i="31"/>
  <c r="D28" i="27"/>
  <c r="D28" i="25"/>
  <c r="J25" i="9"/>
  <c r="J24" i="9"/>
  <c r="J18" i="9"/>
  <c r="J16" i="9"/>
  <c r="J19" i="9"/>
  <c r="J22" i="9"/>
  <c r="J20" i="9"/>
  <c r="J26" i="9"/>
  <c r="J17" i="9"/>
  <c r="J21" i="9"/>
  <c r="J23" i="9"/>
  <c r="T18" i="3"/>
  <c r="U18" i="3" s="1"/>
  <c r="U58" i="3" s="1"/>
  <c r="P18" i="3"/>
  <c r="P58" i="3" s="1"/>
  <c r="N11" i="3" l="1"/>
  <c r="P11" i="3" s="1"/>
  <c r="T58" i="3"/>
  <c r="D28" i="9"/>
</calcChain>
</file>

<file path=xl/sharedStrings.xml><?xml version="1.0" encoding="utf-8"?>
<sst xmlns="http://schemas.openxmlformats.org/spreadsheetml/2006/main" count="1110" uniqueCount="149">
  <si>
    <t>対象経費</t>
    <rPh sb="0" eb="2">
      <t>タイショウ</t>
    </rPh>
    <rPh sb="2" eb="4">
      <t>ケイヒ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</si>
  <si>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</si>
  <si>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</si>
  <si>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2.対象者の内訳</t>
    <rPh sb="2" eb="5">
      <t>タイショウシャ</t>
    </rPh>
    <rPh sb="6" eb="8">
      <t>ウチワケ</t>
    </rPh>
    <phoneticPr fontId="2"/>
  </si>
  <si>
    <t>1.補助金所要額</t>
    <rPh sb="2" eb="5">
      <t>ホジョキン</t>
    </rPh>
    <rPh sb="5" eb="7">
      <t>ショヨウ</t>
    </rPh>
    <rPh sb="7" eb="8">
      <t>ガク</t>
    </rPh>
    <phoneticPr fontId="2"/>
  </si>
  <si>
    <t>（単位:円）</t>
    <phoneticPr fontId="2"/>
  </si>
  <si>
    <t>対象経費の
支出予定額
A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</si>
  <si>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差引額
C（A-B）</t>
    <rPh sb="0" eb="2">
      <t>サシヒキ</t>
    </rPh>
    <rPh sb="2" eb="3">
      <t>ガク</t>
    </rPh>
    <phoneticPr fontId="2"/>
  </si>
  <si>
    <t>補助所要額
（CとDを比較し　
て少ない額）
E</t>
    <rPh sb="0" eb="2">
      <t>ホジョ</t>
    </rPh>
    <rPh sb="2" eb="4">
      <t>ショヨウ</t>
    </rPh>
    <rPh sb="4" eb="5">
      <t>ガク</t>
    </rPh>
    <rPh sb="11" eb="13">
      <t>ヒカク</t>
    </rPh>
    <rPh sb="17" eb="18">
      <t>スク</t>
    </rPh>
    <rPh sb="20" eb="21">
      <t>ガク</t>
    </rPh>
    <phoneticPr fontId="2"/>
  </si>
  <si>
    <t>6:1</t>
  </si>
  <si>
    <t>112</t>
    <phoneticPr fontId="2"/>
  </si>
  <si>
    <t>1</t>
    <phoneticPr fontId="2"/>
  </si>
  <si>
    <t>2</t>
    <phoneticPr fontId="2"/>
  </si>
  <si>
    <t>3</t>
    <phoneticPr fontId="2"/>
  </si>
  <si>
    <t>4人以下</t>
    <rPh sb="1" eb="4">
      <t>ニンイカ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</si>
  <si>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</si>
  <si>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</si>
  <si>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1・非該当</t>
  </si>
  <si>
    <t>区分</t>
    <rPh sb="0" eb="2">
      <t>クブン</t>
    </rPh>
    <phoneticPr fontId="2"/>
  </si>
  <si>
    <t>定員</t>
    <rPh sb="0" eb="2">
      <t>テイイン</t>
    </rPh>
    <phoneticPr fontId="2"/>
  </si>
  <si>
    <t>世話人配置</t>
    <rPh sb="0" eb="2">
      <t>セワ</t>
    </rPh>
    <rPh sb="2" eb="3">
      <t>ニン</t>
    </rPh>
    <rPh sb="3" eb="5">
      <t>ハイチ</t>
    </rPh>
    <phoneticPr fontId="2"/>
  </si>
  <si>
    <t>111</t>
    <phoneticPr fontId="2"/>
  </si>
  <si>
    <t>113</t>
    <phoneticPr fontId="2"/>
  </si>
  <si>
    <t>114</t>
    <phoneticPr fontId="2"/>
  </si>
  <si>
    <t>115</t>
    <phoneticPr fontId="2"/>
  </si>
  <si>
    <t>116</t>
    <phoneticPr fontId="2"/>
  </si>
  <si>
    <t>121</t>
    <phoneticPr fontId="2"/>
  </si>
  <si>
    <t>122</t>
    <phoneticPr fontId="2"/>
  </si>
  <si>
    <t>123</t>
  </si>
  <si>
    <t>124</t>
  </si>
  <si>
    <t>125</t>
  </si>
  <si>
    <t>126</t>
  </si>
  <si>
    <t>131</t>
    <phoneticPr fontId="2"/>
  </si>
  <si>
    <t>132</t>
  </si>
  <si>
    <t>133</t>
  </si>
  <si>
    <t>134</t>
  </si>
  <si>
    <t>135</t>
  </si>
  <si>
    <t>136</t>
  </si>
  <si>
    <t>211</t>
    <phoneticPr fontId="2"/>
  </si>
  <si>
    <t>212</t>
  </si>
  <si>
    <t>213</t>
  </si>
  <si>
    <t>214</t>
  </si>
  <si>
    <t>215</t>
  </si>
  <si>
    <t>216</t>
  </si>
  <si>
    <t>221</t>
    <phoneticPr fontId="2"/>
  </si>
  <si>
    <t>222</t>
  </si>
  <si>
    <t>223</t>
  </si>
  <si>
    <t>224</t>
  </si>
  <si>
    <t>225</t>
  </si>
  <si>
    <t>226</t>
  </si>
  <si>
    <t>231</t>
    <phoneticPr fontId="2"/>
  </si>
  <si>
    <t>232</t>
  </si>
  <si>
    <t>233</t>
  </si>
  <si>
    <t>234</t>
  </si>
  <si>
    <t>235</t>
  </si>
  <si>
    <t>236</t>
  </si>
  <si>
    <t>311</t>
    <phoneticPr fontId="2"/>
  </si>
  <si>
    <t>312</t>
  </si>
  <si>
    <t>313</t>
  </si>
  <si>
    <t>314</t>
  </si>
  <si>
    <t>315</t>
  </si>
  <si>
    <t>316</t>
  </si>
  <si>
    <t>321</t>
    <phoneticPr fontId="2"/>
  </si>
  <si>
    <t>322</t>
  </si>
  <si>
    <t>323</t>
  </si>
  <si>
    <t>324</t>
  </si>
  <si>
    <t>325</t>
  </si>
  <si>
    <t>326</t>
  </si>
  <si>
    <t>331</t>
    <phoneticPr fontId="2"/>
  </si>
  <si>
    <t>332</t>
  </si>
  <si>
    <t>333</t>
  </si>
  <si>
    <t>334</t>
  </si>
  <si>
    <t>335</t>
  </si>
  <si>
    <t>336</t>
  </si>
  <si>
    <t>事業者名（法人名）</t>
    <rPh sb="5" eb="7">
      <t>ホウジン</t>
    </rPh>
    <rPh sb="7" eb="8">
      <t>メイ</t>
    </rPh>
    <phoneticPr fontId="2"/>
  </si>
  <si>
    <t>　　 　（例:4月1日～8月13日までの利用の場合、8月は13日÷31日＝0.419のため、4.41月となる。）</t>
    <rPh sb="5" eb="6">
      <t>レイ</t>
    </rPh>
    <rPh sb="8" eb="9">
      <t>ガツ</t>
    </rPh>
    <rPh sb="10" eb="11">
      <t>ヒ</t>
    </rPh>
    <rPh sb="13" eb="14">
      <t>ガツ</t>
    </rPh>
    <rPh sb="16" eb="17">
      <t>ヒ</t>
    </rPh>
    <rPh sb="20" eb="22">
      <t>リヨウ</t>
    </rPh>
    <rPh sb="23" eb="25">
      <t>バアイ</t>
    </rPh>
    <rPh sb="27" eb="28">
      <t>ガツ</t>
    </rPh>
    <rPh sb="31" eb="32">
      <t>ヒ</t>
    </rPh>
    <rPh sb="35" eb="36">
      <t>ヒ</t>
    </rPh>
    <rPh sb="50" eb="51">
      <t>ツキ</t>
    </rPh>
    <phoneticPr fontId="2"/>
  </si>
  <si>
    <r>
      <t xml:space="preserve">②補助基準額
</t>
    </r>
    <r>
      <rPr>
        <sz val="8"/>
        <rFont val="ＭＳ Ｐゴシック"/>
        <family val="3"/>
        <charset val="128"/>
        <scheme val="minor"/>
      </rPr>
      <t>（月額）</t>
    </r>
    <rPh sb="1" eb="3">
      <t>ホジョ</t>
    </rPh>
    <rPh sb="3" eb="5">
      <t>キジュン</t>
    </rPh>
    <rPh sb="5" eb="6">
      <t>ガク</t>
    </rPh>
    <phoneticPr fontId="2"/>
  </si>
  <si>
    <r>
      <t xml:space="preserve">⑤合　計
</t>
    </r>
    <r>
      <rPr>
        <sz val="9"/>
        <rFont val="ＭＳ Ｐゴシック"/>
        <family val="3"/>
        <charset val="128"/>
        <scheme val="minor"/>
      </rPr>
      <t>（③－④）</t>
    </r>
    <rPh sb="1" eb="2">
      <t>ゴウ</t>
    </rPh>
    <rPh sb="3" eb="4">
      <t>ケイ</t>
    </rPh>
    <phoneticPr fontId="2"/>
  </si>
  <si>
    <r>
      <t xml:space="preserve">③補助基準額
</t>
    </r>
    <r>
      <rPr>
        <sz val="8"/>
        <rFont val="ＭＳ Ｐゴシック"/>
        <family val="3"/>
        <charset val="128"/>
        <scheme val="minor"/>
      </rPr>
      <t>（年額…①×②）</t>
    </r>
    <rPh sb="1" eb="3">
      <t>ホジョ</t>
    </rPh>
    <rPh sb="3" eb="5">
      <t>キジュン</t>
    </rPh>
    <rPh sb="5" eb="6">
      <t>ガク</t>
    </rPh>
    <rPh sb="8" eb="10">
      <t>ネンガク</t>
    </rPh>
    <phoneticPr fontId="2"/>
  </si>
  <si>
    <r>
      <t xml:space="preserve">補助基準額計
</t>
    </r>
    <r>
      <rPr>
        <sz val="8"/>
        <rFont val="ＭＳ Ｐゴシック"/>
        <family val="3"/>
        <charset val="128"/>
        <scheme val="minor"/>
      </rPr>
      <t>（注1）</t>
    </r>
    <r>
      <rPr>
        <sz val="11"/>
        <rFont val="ＭＳ Ｐゴシック"/>
        <family val="3"/>
        <charset val="128"/>
        <scheme val="minor"/>
      </rPr>
      <t xml:space="preserve">
D</t>
    </r>
    <rPh sb="0" eb="2">
      <t>ホジョ</t>
    </rPh>
    <rPh sb="2" eb="4">
      <t>キジュン</t>
    </rPh>
    <rPh sb="4" eb="5">
      <t>ガク</t>
    </rPh>
    <rPh sb="5" eb="6">
      <t>ケイ</t>
    </rPh>
    <phoneticPr fontId="2"/>
  </si>
  <si>
    <r>
      <t xml:space="preserve">⑥補助額
</t>
    </r>
    <r>
      <rPr>
        <sz val="9"/>
        <rFont val="ＭＳ Ｐゴシック"/>
        <family val="3"/>
        <charset val="128"/>
        <scheme val="minor"/>
      </rPr>
      <t>（⑤がマイナスの入居者は0円換算）</t>
    </r>
    <rPh sb="1" eb="3">
      <t>ホジョ</t>
    </rPh>
    <rPh sb="3" eb="4">
      <t>ガク</t>
    </rPh>
    <rPh sb="13" eb="16">
      <t>ニュウキョシャ</t>
    </rPh>
    <rPh sb="18" eb="19">
      <t>エン</t>
    </rPh>
    <rPh sb="19" eb="21">
      <t>カンサン</t>
    </rPh>
    <phoneticPr fontId="2"/>
  </si>
  <si>
    <t>入力の手順</t>
    <rPh sb="0" eb="2">
      <t>ニュウリョク</t>
    </rPh>
    <rPh sb="3" eb="5">
      <t>テジュン</t>
    </rPh>
    <phoneticPr fontId="14"/>
  </si>
  <si>
    <t>2  国保連の請求明細書を基に各月のサービス単位数を入力します。</t>
    <rPh sb="15" eb="17">
      <t>カクツキ</t>
    </rPh>
    <rPh sb="22" eb="25">
      <t>タンイスウ</t>
    </rPh>
    <rPh sb="26" eb="28">
      <t>ニュウリョク</t>
    </rPh>
    <phoneticPr fontId="14"/>
  </si>
  <si>
    <t>地域単価</t>
    <rPh sb="0" eb="2">
      <t>チイキ</t>
    </rPh>
    <rPh sb="2" eb="4">
      <t>タンカ</t>
    </rPh>
    <phoneticPr fontId="14"/>
  </si>
  <si>
    <t>入居者氏名</t>
    <rPh sb="0" eb="3">
      <t>ニュウキョシャ</t>
    </rPh>
    <rPh sb="3" eb="5">
      <t>シメイ</t>
    </rPh>
    <phoneticPr fontId="14"/>
  </si>
  <si>
    <t>サービス提供月</t>
    <rPh sb="4" eb="6">
      <t>テイキョウ</t>
    </rPh>
    <rPh sb="6" eb="7">
      <t>ヅキ</t>
    </rPh>
    <phoneticPr fontId="14"/>
  </si>
  <si>
    <t>サービス単位数（単位）</t>
    <rPh sb="4" eb="7">
      <t>タンイスウ</t>
    </rPh>
    <rPh sb="8" eb="10">
      <t>タンイ</t>
    </rPh>
    <phoneticPr fontId="14"/>
  </si>
  <si>
    <t>月間単位数
（単位）</t>
    <rPh sb="0" eb="2">
      <t>ゲッカン</t>
    </rPh>
    <rPh sb="2" eb="5">
      <t>タンイスウ</t>
    </rPh>
    <rPh sb="7" eb="9">
      <t>タンイ</t>
    </rPh>
    <phoneticPr fontId="14"/>
  </si>
  <si>
    <t>月間サービス費
（円）</t>
    <rPh sb="0" eb="2">
      <t>ゲッカン</t>
    </rPh>
    <rPh sb="6" eb="7">
      <t>ヒ</t>
    </rPh>
    <rPh sb="9" eb="10">
      <t>エン</t>
    </rPh>
    <phoneticPr fontId="14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</si>
  <si>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14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</si>
  <si>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14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</si>
  <si>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14"/>
  </si>
  <si>
    <t>帰宅時支援加算</t>
    <rPh sb="0" eb="3">
      <t>キタクジ</t>
    </rPh>
    <rPh sb="3" eb="5">
      <t>シエン</t>
    </rPh>
    <rPh sb="5" eb="7">
      <t>カサン</t>
    </rPh>
    <phoneticPr fontId="14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</si>
  <si>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14"/>
  </si>
  <si>
    <t>4月</t>
    <rPh sb="1" eb="2">
      <t>ガツ</t>
    </rPh>
    <phoneticPr fontId="14"/>
  </si>
  <si>
    <t>5月</t>
    <rPh sb="1" eb="2">
      <t>ガツ</t>
    </rPh>
    <phoneticPr fontId="1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</si>
  <si>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</si>
  <si>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</si>
  <si>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</si>
  <si>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</si>
  <si>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</si>
  <si>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</si>
  <si>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</si>
  <si>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</si>
  <si>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</si>
  <si>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</si>
  <si>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年間サービス費</t>
    <rPh sb="0" eb="2">
      <t>ネンカン</t>
    </rPh>
    <rPh sb="6" eb="7">
      <t>ヒ</t>
    </rPh>
    <phoneticPr fontId="14"/>
  </si>
  <si>
    <t>補助基準額（月額）</t>
    <rPh sb="0" eb="2">
      <t>ホジョ</t>
    </rPh>
    <rPh sb="2" eb="4">
      <t>キジュン</t>
    </rPh>
    <rPh sb="4" eb="5">
      <t>ガク</t>
    </rPh>
    <rPh sb="6" eb="8">
      <t>ゲツガク</t>
    </rPh>
    <phoneticPr fontId="2"/>
  </si>
  <si>
    <t>円</t>
    <rPh sb="0" eb="1">
      <t>エン</t>
    </rPh>
    <phoneticPr fontId="2"/>
  </si>
  <si>
    <t>3  月間単位数、月間単位数×地域単価、月間サービス費、年間サービス費が自動計算されます。</t>
    <rPh sb="3" eb="5">
      <t>ゲッカン</t>
    </rPh>
    <rPh sb="5" eb="8">
      <t>タンイスウ</t>
    </rPh>
    <rPh sb="9" eb="11">
      <t>ゲッカン</t>
    </rPh>
    <rPh sb="11" eb="14">
      <t>タンイスウ</t>
    </rPh>
    <rPh sb="15" eb="17">
      <t>チイキ</t>
    </rPh>
    <rPh sb="17" eb="19">
      <t>タンカ</t>
    </rPh>
    <rPh sb="20" eb="22">
      <t>ゲッカン</t>
    </rPh>
    <rPh sb="26" eb="27">
      <t>ヒ</t>
    </rPh>
    <rPh sb="28" eb="30">
      <t>ネンカン</t>
    </rPh>
    <rPh sb="34" eb="35">
      <t>ヒ</t>
    </rPh>
    <rPh sb="36" eb="38">
      <t>ジドウ</t>
    </rPh>
    <rPh sb="38" eb="40">
      <t>ケイサン</t>
    </rPh>
    <phoneticPr fontId="14"/>
  </si>
  <si>
    <t>注2．世話人配置、定員、障害支援区分は、月の初日の状況を適用するものとする。</t>
    <rPh sb="0" eb="1">
      <t>チュウ</t>
    </rPh>
    <rPh sb="3" eb="5">
      <t>セワ</t>
    </rPh>
    <rPh sb="5" eb="6">
      <t>ニン</t>
    </rPh>
    <rPh sb="6" eb="8">
      <t>ハイチ</t>
    </rPh>
    <rPh sb="9" eb="11">
      <t>テイイン</t>
    </rPh>
    <rPh sb="12" eb="14">
      <t>ショウガイ</t>
    </rPh>
    <rPh sb="14" eb="16">
      <t>シエン</t>
    </rPh>
    <rPh sb="16" eb="18">
      <t>クブン</t>
    </rPh>
    <rPh sb="25" eb="27">
      <t>ジョウキョウ</t>
    </rPh>
    <rPh sb="28" eb="30">
      <t>テキヨウ</t>
    </rPh>
    <phoneticPr fontId="2"/>
  </si>
  <si>
    <t>注3．入居者が月の途中で入退去した場合は日割計算を行い、小数点以下第2位まで算出する。（小数点第3位以下を切り捨て。）</t>
    <rPh sb="0" eb="1">
      <t>チュウ</t>
    </rPh>
    <rPh sb="3" eb="6">
      <t>ニュウキョシャ</t>
    </rPh>
    <rPh sb="7" eb="8">
      <t>ツキ</t>
    </rPh>
    <rPh sb="9" eb="11">
      <t>トチュウ</t>
    </rPh>
    <rPh sb="12" eb="13">
      <t>ニュウ</t>
    </rPh>
    <rPh sb="13" eb="15">
      <t>タイキョ</t>
    </rPh>
    <rPh sb="17" eb="19">
      <t>バアイ</t>
    </rPh>
    <rPh sb="20" eb="22">
      <t>ヒワリ</t>
    </rPh>
    <rPh sb="22" eb="24">
      <t>ケイサン</t>
    </rPh>
    <rPh sb="25" eb="26">
      <t>オコナ</t>
    </rPh>
    <rPh sb="28" eb="31">
      <t>ショウスウテン</t>
    </rPh>
    <rPh sb="31" eb="33">
      <t>イカ</t>
    </rPh>
    <rPh sb="33" eb="34">
      <t>ダイ</t>
    </rPh>
    <rPh sb="35" eb="36">
      <t>イ</t>
    </rPh>
    <rPh sb="38" eb="40">
      <t>サンシュツ</t>
    </rPh>
    <rPh sb="44" eb="47">
      <t>ショウスウテン</t>
    </rPh>
    <rPh sb="47" eb="48">
      <t>ダイ</t>
    </rPh>
    <rPh sb="49" eb="50">
      <t>イ</t>
    </rPh>
    <rPh sb="50" eb="52">
      <t>イカ</t>
    </rPh>
    <rPh sb="53" eb="54">
      <t>キ</t>
    </rPh>
    <rPh sb="55" eb="56">
      <t>ス</t>
    </rPh>
    <phoneticPr fontId="2"/>
  </si>
  <si>
    <r>
      <t>注4．「④年間サービス費」の欄には</t>
    </r>
    <r>
      <rPr>
        <u/>
        <sz val="11"/>
        <rFont val="ＭＳ Ｐゴシック"/>
        <family val="3"/>
        <charset val="128"/>
        <scheme val="major"/>
      </rPr>
      <t>共同生活援助サービス費、入院時支援特別加算、長期入院時支援特別加算、帰宅時支援加算、長期帰宅時支援加算の合計額を入力する。</t>
    </r>
    <rPh sb="0" eb="1">
      <t>チュウ</t>
    </rPh>
    <rPh sb="5" eb="7">
      <t>ネンカン</t>
    </rPh>
    <rPh sb="11" eb="12">
      <t>ヒ</t>
    </rPh>
    <rPh sb="14" eb="15">
      <t>ラン</t>
    </rPh>
    <rPh sb="17" eb="19">
      <t>キョウドウ</t>
    </rPh>
    <rPh sb="19" eb="21">
      <t>セイカツ</t>
    </rPh>
    <rPh sb="21" eb="23">
      <t>エンジョ</t>
    </rPh>
    <rPh sb="27" eb="28">
      <t>ヒ</t>
    </rPh>
    <rPh sb="29" eb="31">
      <t>ニュウイン</t>
    </rPh>
    <rPh sb="31" eb="32">
      <t>ジ</t>
    </rPh>
    <rPh sb="32" eb="34">
      <t>シエン</t>
    </rPh>
    <rPh sb="34" eb="36">
      <t>トクベツ</t>
    </rPh>
    <rPh sb="36" eb="38">
      <t>カサン</t>
    </rPh>
    <rPh sb="39" eb="41">
      <t>チョウキ</t>
    </rPh>
    <rPh sb="41" eb="43">
      <t>ニュウイン</t>
    </rPh>
    <rPh sb="43" eb="44">
      <t>ジ</t>
    </rPh>
    <rPh sb="44" eb="46">
      <t>シエン</t>
    </rPh>
    <rPh sb="46" eb="48">
      <t>トクベツ</t>
    </rPh>
    <rPh sb="48" eb="50">
      <t>カサン</t>
    </rPh>
    <rPh sb="51" eb="54">
      <t>キタクジ</t>
    </rPh>
    <rPh sb="73" eb="75">
      <t>ニュウリョク</t>
    </rPh>
    <phoneticPr fontId="2"/>
  </si>
  <si>
    <t>注1．入居者ごとに行を分けて入力すること。（年度途中で世話人配置、定員、区分が変わった場合は、更に行を分けて入力すること。）</t>
    <rPh sb="0" eb="1">
      <t>チュウ</t>
    </rPh>
    <rPh sb="3" eb="6">
      <t>ニュウキョシャ</t>
    </rPh>
    <rPh sb="9" eb="10">
      <t>ギョウ</t>
    </rPh>
    <rPh sb="11" eb="12">
      <t>ワ</t>
    </rPh>
    <rPh sb="14" eb="16">
      <t>ニュウリョク</t>
    </rPh>
    <rPh sb="22" eb="24">
      <t>ネンド</t>
    </rPh>
    <rPh sb="24" eb="26">
      <t>トチュウ</t>
    </rPh>
    <rPh sb="47" eb="48">
      <t>サラ</t>
    </rPh>
    <rPh sb="49" eb="50">
      <t>ギョウ</t>
    </rPh>
    <rPh sb="54" eb="56">
      <t>ニュウリョク</t>
    </rPh>
    <phoneticPr fontId="2"/>
  </si>
  <si>
    <t>№</t>
    <phoneticPr fontId="2"/>
  </si>
  <si>
    <t>№1</t>
    <phoneticPr fontId="2"/>
  </si>
  <si>
    <t>月間単位数×
地域単価(円)</t>
    <rPh sb="0" eb="2">
      <t>ゲッカン</t>
    </rPh>
    <rPh sb="2" eb="5">
      <t>タンイスウ</t>
    </rPh>
    <rPh sb="7" eb="9">
      <t>チイキ</t>
    </rPh>
    <rPh sb="9" eb="11">
      <t>タンカ</t>
    </rPh>
    <rPh sb="12" eb="13">
      <t>エン</t>
    </rPh>
    <phoneticPr fontId="14"/>
  </si>
  <si>
    <r>
      <t xml:space="preserve">①利用延月数
</t>
    </r>
    <r>
      <rPr>
        <sz val="8"/>
        <rFont val="ＭＳ Ｐゴシック"/>
        <family val="3"/>
        <charset val="128"/>
        <scheme val="minor"/>
      </rPr>
      <t>（注3）</t>
    </r>
    <rPh sb="1" eb="3">
      <t>リヨウ</t>
    </rPh>
    <rPh sb="3" eb="4">
      <t>ノベ</t>
    </rPh>
    <rPh sb="4" eb="6">
      <t>ツキスウ</t>
    </rPh>
    <phoneticPr fontId="2"/>
  </si>
  <si>
    <r>
      <t xml:space="preserve">入居者氏名
</t>
    </r>
    <r>
      <rPr>
        <sz val="8"/>
        <rFont val="ＭＳ Ｐゴシック"/>
        <family val="3"/>
        <charset val="128"/>
        <scheme val="minor"/>
      </rPr>
      <t>（注1）</t>
    </r>
    <rPh sb="0" eb="3">
      <t>ニュウキョシャ</t>
    </rPh>
    <rPh sb="3" eb="5">
      <t>シメイ</t>
    </rPh>
    <phoneticPr fontId="2"/>
  </si>
  <si>
    <r>
      <rPr>
        <sz val="9"/>
        <rFont val="ＭＳ Ｐゴシック"/>
        <family val="3"/>
        <charset val="128"/>
        <scheme val="minor"/>
      </rPr>
      <t>世話人配置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（注2）</t>
    </r>
    <rPh sb="0" eb="2">
      <t>セワ</t>
    </rPh>
    <rPh sb="2" eb="3">
      <t>ニン</t>
    </rPh>
    <rPh sb="3" eb="5">
      <t>ハイチ</t>
    </rPh>
    <phoneticPr fontId="2"/>
  </si>
  <si>
    <r>
      <t xml:space="preserve">定員
</t>
    </r>
    <r>
      <rPr>
        <sz val="8"/>
        <rFont val="ＭＳ Ｐゴシック"/>
        <family val="3"/>
        <charset val="128"/>
        <scheme val="minor"/>
      </rPr>
      <t>（注2）</t>
    </r>
    <rPh sb="0" eb="2">
      <t>テイイン</t>
    </rPh>
    <phoneticPr fontId="2"/>
  </si>
  <si>
    <r>
      <t xml:space="preserve">区分
</t>
    </r>
    <r>
      <rPr>
        <sz val="8"/>
        <rFont val="ＭＳ Ｐゴシック"/>
        <family val="3"/>
        <charset val="128"/>
        <scheme val="minor"/>
      </rPr>
      <t>（注2）</t>
    </r>
    <rPh sb="0" eb="2">
      <t>クブン</t>
    </rPh>
    <phoneticPr fontId="2"/>
  </si>
  <si>
    <r>
      <t>④年間</t>
    </r>
    <r>
      <rPr>
        <sz val="10"/>
        <rFont val="ＭＳ Ｐゴシック"/>
        <family val="3"/>
        <charset val="128"/>
        <scheme val="minor"/>
      </rPr>
      <t>サービス費</t>
    </r>
    <r>
      <rPr>
        <sz val="11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（注4）</t>
    </r>
    <rPh sb="1" eb="3">
      <t>ネンカン</t>
    </rPh>
    <rPh sb="7" eb="8">
      <t>ヒ</t>
    </rPh>
    <rPh sb="10" eb="11">
      <t>チュウ</t>
    </rPh>
    <phoneticPr fontId="2"/>
  </si>
  <si>
    <t>6:1</t>
    <phoneticPr fontId="2"/>
  </si>
  <si>
    <t>グループホーム
の住居名</t>
    <rPh sb="9" eb="11">
      <t>ジュウキョ</t>
    </rPh>
    <rPh sb="11" eb="12">
      <t>メイ</t>
    </rPh>
    <phoneticPr fontId="2"/>
  </si>
  <si>
    <t>6:1（12：1加配）</t>
  </si>
  <si>
    <t>6:1（12：1加配）</t>
    <phoneticPr fontId="2"/>
  </si>
  <si>
    <t>6:1(30:1加配）</t>
    <rPh sb="8" eb="10">
      <t>カハイ</t>
    </rPh>
    <phoneticPr fontId="2"/>
  </si>
  <si>
    <t>円　⇒【A-3所要額調書】に入力してください</t>
    <rPh sb="0" eb="1">
      <t>エン</t>
    </rPh>
    <rPh sb="7" eb="9">
      <t>ショヨウ</t>
    </rPh>
    <rPh sb="9" eb="10">
      <t>ガク</t>
    </rPh>
    <rPh sb="10" eb="12">
      <t>チョウショ</t>
    </rPh>
    <rPh sb="14" eb="16">
      <t>ニュウリョク</t>
    </rPh>
    <phoneticPr fontId="14"/>
  </si>
  <si>
    <r>
      <t>A-3所要額調書　</t>
    </r>
    <r>
      <rPr>
        <sz val="12"/>
        <rFont val="ＭＳ Ｐゴシック"/>
        <family val="3"/>
        <charset val="128"/>
        <scheme val="minor"/>
      </rPr>
      <t>（習志野市障がい者グループホーム運営費補助金）</t>
    </r>
    <rPh sb="10" eb="13">
      <t>ナラシノ</t>
    </rPh>
    <rPh sb="11" eb="12">
      <t>ネンド</t>
    </rPh>
    <rPh sb="14" eb="15">
      <t>ショウ</t>
    </rPh>
    <rPh sb="17" eb="18">
      <t>シャ</t>
    </rPh>
    <rPh sb="25" eb="28">
      <t>ウンエイヒ</t>
    </rPh>
    <rPh sb="28" eb="30">
      <t>ホジョ</t>
    </rPh>
    <rPh sb="30" eb="31">
      <t>キン</t>
    </rPh>
    <phoneticPr fontId="2"/>
  </si>
  <si>
    <t>【A-3所要額調書】の「④年間サービス費」の算出のため、入居者ごとに作成してください。</t>
    <rPh sb="4" eb="6">
      <t>ショヨウ</t>
    </rPh>
    <rPh sb="6" eb="7">
      <t>ガク</t>
    </rPh>
    <rPh sb="7" eb="9">
      <t>チョウショ</t>
    </rPh>
    <rPh sb="13" eb="15">
      <t>ネンカン</t>
    </rPh>
    <rPh sb="19" eb="20">
      <t>ヒ</t>
    </rPh>
    <rPh sb="22" eb="24">
      <t>サンシュツ</t>
    </rPh>
    <rPh sb="28" eb="31">
      <t>ニュウキョシャ</t>
    </rPh>
    <rPh sb="34" eb="36">
      <t>サクセイ</t>
    </rPh>
    <phoneticPr fontId="14"/>
  </si>
  <si>
    <t>※世話人配置、定員、区分が変わった場合は、シートを分けてください</t>
    <rPh sb="25" eb="26">
      <t>ワ</t>
    </rPh>
    <phoneticPr fontId="14"/>
  </si>
  <si>
    <t>4  月間単位数×地域単価が補助基準額（月額）を上回った月は、補助基準額（月額）が月間サービス費となります。</t>
    <rPh sb="3" eb="5">
      <t>ゲッカン</t>
    </rPh>
    <rPh sb="5" eb="8">
      <t>タンイスウ</t>
    </rPh>
    <rPh sb="9" eb="11">
      <t>チイキ</t>
    </rPh>
    <rPh sb="11" eb="13">
      <t>タンカ</t>
    </rPh>
    <rPh sb="14" eb="16">
      <t>ホジョ</t>
    </rPh>
    <rPh sb="16" eb="18">
      <t>キジュン</t>
    </rPh>
    <rPh sb="18" eb="19">
      <t>ガク</t>
    </rPh>
    <rPh sb="20" eb="22">
      <t>ゲツガク</t>
    </rPh>
    <rPh sb="24" eb="26">
      <t>ウワマワ</t>
    </rPh>
    <rPh sb="28" eb="29">
      <t>ツキ</t>
    </rPh>
    <rPh sb="31" eb="33">
      <t>ホジョ</t>
    </rPh>
    <rPh sb="33" eb="35">
      <t>キジュン</t>
    </rPh>
    <rPh sb="35" eb="36">
      <t>ガク</t>
    </rPh>
    <rPh sb="37" eb="39">
      <t>ゲツガク</t>
    </rPh>
    <rPh sb="41" eb="43">
      <t>ゲッカン</t>
    </rPh>
    <rPh sb="47" eb="48">
      <t>ヒ</t>
    </rPh>
    <phoneticPr fontId="14"/>
  </si>
  <si>
    <t>○○ホーム</t>
    <phoneticPr fontId="2"/>
  </si>
  <si>
    <t>□□ホーム</t>
    <phoneticPr fontId="2"/>
  </si>
  <si>
    <t>○○　●●●</t>
    <phoneticPr fontId="2"/>
  </si>
  <si>
    <t>▲▲　△△△</t>
    <phoneticPr fontId="2"/>
  </si>
  <si>
    <t>■■　□□</t>
    <phoneticPr fontId="2"/>
  </si>
  <si>
    <t>対象者数（実人数）</t>
    <rPh sb="0" eb="3">
      <t>タイショウシャ</t>
    </rPh>
    <rPh sb="3" eb="4">
      <t>スウ</t>
    </rPh>
    <rPh sb="5" eb="6">
      <t>ジツ</t>
    </rPh>
    <rPh sb="6" eb="8">
      <t>ニンズウ</t>
    </rPh>
    <phoneticPr fontId="2"/>
  </si>
  <si>
    <t>社会福祉法人■■■</t>
    <phoneticPr fontId="2"/>
  </si>
  <si>
    <t>収入予定額
（【A-4収支予算書】の
年間サービス費と寄付金の合計）
B</t>
    <rPh sb="0" eb="2">
      <t>シュウニュウ</t>
    </rPh>
    <rPh sb="2" eb="4">
      <t>ヨテイ</t>
    </rPh>
    <rPh sb="4" eb="5">
      <t>ガク</t>
    </rPh>
    <rPh sb="11" eb="13">
      <t>シュウシ</t>
    </rPh>
    <rPh sb="13" eb="16">
      <t>ヨサンショ</t>
    </rPh>
    <rPh sb="19" eb="21">
      <t>ネンカン</t>
    </rPh>
    <rPh sb="25" eb="26">
      <t>ヒ</t>
    </rPh>
    <rPh sb="27" eb="30">
      <t>キフキン</t>
    </rPh>
    <rPh sb="31" eb="33">
      <t>ゴウケイ</t>
    </rPh>
    <phoneticPr fontId="2"/>
  </si>
  <si>
    <t xml:space="preserve">       A-5年間サービス費算出シートを使って算出すること。</t>
    <rPh sb="10" eb="12">
      <t>ネンカン</t>
    </rPh>
    <rPh sb="16" eb="17">
      <t>ヒ</t>
    </rPh>
    <rPh sb="17" eb="19">
      <t>サンシュツ</t>
    </rPh>
    <rPh sb="23" eb="24">
      <t>ツカ</t>
    </rPh>
    <rPh sb="26" eb="28">
      <t>サンシュツ</t>
    </rPh>
    <phoneticPr fontId="2"/>
  </si>
  <si>
    <t>A-5　年間サービス費算出シート（習志野市グループホーム運営費補助金）</t>
    <rPh sb="4" eb="6">
      <t>ネンカン</t>
    </rPh>
    <rPh sb="10" eb="11">
      <t>ヒ</t>
    </rPh>
    <rPh sb="11" eb="13">
      <t>サンシュツ</t>
    </rPh>
    <rPh sb="17" eb="21">
      <t>ナラシノシ</t>
    </rPh>
    <rPh sb="28" eb="31">
      <t>ウンエイヒ</t>
    </rPh>
    <rPh sb="31" eb="34">
      <t>ホジョキン</t>
    </rPh>
    <phoneticPr fontId="14"/>
  </si>
  <si>
    <t>5  年合計サービス費を【A-3所要額調書】に入力してください。</t>
    <rPh sb="3" eb="4">
      <t>ネン</t>
    </rPh>
    <rPh sb="4" eb="6">
      <t>ゴウケイ</t>
    </rPh>
    <rPh sb="10" eb="11">
      <t>ヒ</t>
    </rPh>
    <rPh sb="16" eb="18">
      <t>ショヨウ</t>
    </rPh>
    <rPh sb="18" eb="19">
      <t>ガク</t>
    </rPh>
    <rPh sb="19" eb="21">
      <t>チョウショ</t>
    </rPh>
    <rPh sb="23" eb="25">
      <t>ニュウリョク</t>
    </rPh>
    <phoneticPr fontId="14"/>
  </si>
  <si>
    <t>1  地域単価を入力します。</t>
    <rPh sb="3" eb="5">
      <t>チイキ</t>
    </rPh>
    <rPh sb="5" eb="7">
      <t>タンカ</t>
    </rPh>
    <rPh sb="8" eb="10">
      <t>ニュウリョク</t>
    </rPh>
    <phoneticPr fontId="14"/>
  </si>
  <si>
    <t xml:space="preserve">       【A-5年間サービス費算出シート】を使って算出すること。</t>
    <rPh sb="11" eb="13">
      <t>ネンカン</t>
    </rPh>
    <rPh sb="17" eb="18">
      <t>ヒ</t>
    </rPh>
    <rPh sb="18" eb="20">
      <t>サンシュツ</t>
    </rPh>
    <rPh sb="25" eb="26">
      <t>ツカ</t>
    </rPh>
    <rPh sb="28" eb="30">
      <t>サンシュツ</t>
    </rPh>
    <phoneticPr fontId="2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</si>
  <si>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</si>
  <si>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人員配置体制加算</t>
    <rPh sb="0" eb="4">
      <t>ジンインハイチ</t>
    </rPh>
    <rPh sb="4" eb="6">
      <t>タイセイ</t>
    </rPh>
    <rPh sb="6" eb="8">
      <t>カサン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</si>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</sst>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4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20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15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0" xfId="2" applyFont="1" applyBorder="1">
      <alignment vertical="center"/>
    </xf>
    <xf numFmtId="0" fontId="16" fillId="0" borderId="18" xfId="2" applyFont="1" applyBorder="1">
      <alignment vertical="center"/>
    </xf>
    <xf numFmtId="0" fontId="16" fillId="0" borderId="19" xfId="2" applyFont="1" applyBorder="1">
      <alignment vertical="center"/>
    </xf>
    <xf numFmtId="0" fontId="16" fillId="0" borderId="31" xfId="2" applyFont="1" applyBorder="1">
      <alignment vertical="center"/>
    </xf>
    <xf numFmtId="0" fontId="16" fillId="0" borderId="32" xfId="2" applyFont="1" applyBorder="1">
      <alignment vertical="center"/>
    </xf>
    <xf numFmtId="0" fontId="16" fillId="0" borderId="33" xfId="2" applyFont="1" applyBorder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0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Protection="1">
      <alignment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3" borderId="1" xfId="1" applyFont="1" applyFill="1" applyBorder="1" applyAlignment="1" applyProtection="1">
      <alignment horizontal="center" vertical="center"/>
      <protection locked="0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16" fillId="0" borderId="0" xfId="2" applyFont="1" applyFill="1" applyAlignment="1">
      <alignment horizontal="left" vertical="center"/>
    </xf>
    <xf numFmtId="38" fontId="19" fillId="2" borderId="1" xfId="3" applyFont="1" applyFill="1" applyBorder="1" applyAlignment="1">
      <alignment vertical="center"/>
    </xf>
    <xf numFmtId="0" fontId="16" fillId="4" borderId="1" xfId="2" applyFont="1" applyFill="1" applyBorder="1" applyAlignment="1">
      <alignment vertical="center"/>
    </xf>
    <xf numFmtId="0" fontId="16" fillId="4" borderId="20" xfId="2" applyFont="1" applyFill="1" applyBorder="1" applyAlignment="1">
      <alignment horizontal="center" vertical="center"/>
    </xf>
    <xf numFmtId="0" fontId="16" fillId="4" borderId="1" xfId="2" applyFont="1" applyFill="1" applyBorder="1" applyAlignment="1">
      <alignment horizontal="center" vertical="center" shrinkToFit="1"/>
    </xf>
    <xf numFmtId="0" fontId="16" fillId="4" borderId="11" xfId="2" applyFont="1" applyFill="1" applyBorder="1" applyAlignment="1">
      <alignment horizontal="center" vertical="center" shrinkToFit="1"/>
    </xf>
    <xf numFmtId="0" fontId="6" fillId="4" borderId="1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2" fontId="17" fillId="0" borderId="0" xfId="2" applyNumberFormat="1" applyFont="1" applyFill="1" applyBorder="1" applyAlignment="1" applyProtection="1">
      <alignment horizontal="left" vertical="center"/>
      <protection locked="0"/>
    </xf>
    <xf numFmtId="2" fontId="23" fillId="0" borderId="0" xfId="2" applyNumberFormat="1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5" fillId="4" borderId="11" xfId="2" applyFont="1" applyFill="1" applyBorder="1" applyAlignment="1">
      <alignment horizontal="center" vertical="center" shrinkToFit="1"/>
    </xf>
    <xf numFmtId="176" fontId="6" fillId="5" borderId="25" xfId="0" applyNumberFormat="1" applyFont="1" applyFill="1" applyBorder="1" applyAlignment="1" applyProtection="1">
      <alignment horizontal="right" vertical="center"/>
      <protection locked="0"/>
    </xf>
    <xf numFmtId="176" fontId="6" fillId="5" borderId="20" xfId="0" applyNumberFormat="1" applyFont="1" applyFill="1" applyBorder="1" applyAlignment="1" applyProtection="1">
      <alignment horizontal="right" vertical="center"/>
      <protection locked="0"/>
    </xf>
    <xf numFmtId="0" fontId="17" fillId="0" borderId="1" xfId="2" applyFont="1" applyFill="1" applyBorder="1" applyAlignment="1" applyProtection="1">
      <alignment horizontal="center" vertical="center"/>
    </xf>
    <xf numFmtId="38" fontId="23" fillId="0" borderId="1" xfId="2" applyNumberFormat="1" applyFont="1" applyFill="1" applyBorder="1">
      <alignment vertical="center"/>
    </xf>
    <xf numFmtId="38" fontId="23" fillId="0" borderId="25" xfId="3" applyFont="1" applyFill="1" applyBorder="1">
      <alignment vertical="center"/>
    </xf>
    <xf numFmtId="38" fontId="23" fillId="0" borderId="1" xfId="3" applyFont="1" applyFill="1" applyBorder="1" applyProtection="1">
      <alignment vertical="center"/>
    </xf>
    <xf numFmtId="2" fontId="17" fillId="5" borderId="21" xfId="2" applyNumberFormat="1" applyFont="1" applyFill="1" applyBorder="1" applyAlignment="1" applyProtection="1">
      <alignment horizontal="center" vertical="center"/>
      <protection locked="0"/>
    </xf>
    <xf numFmtId="38" fontId="17" fillId="5" borderId="22" xfId="3" applyFont="1" applyFill="1" applyBorder="1" applyProtection="1">
      <alignment vertical="center"/>
      <protection locked="0"/>
    </xf>
    <xf numFmtId="38" fontId="17" fillId="5" borderId="38" xfId="3" applyFont="1" applyFill="1" applyBorder="1" applyProtection="1">
      <alignment vertical="center"/>
      <protection locked="0"/>
    </xf>
    <xf numFmtId="38" fontId="17" fillId="5" borderId="23" xfId="3" applyFont="1" applyFill="1" applyBorder="1" applyProtection="1">
      <alignment vertical="center"/>
      <protection locked="0"/>
    </xf>
    <xf numFmtId="38" fontId="17" fillId="5" borderId="24" xfId="3" applyFont="1" applyFill="1" applyBorder="1" applyProtection="1">
      <alignment vertical="center"/>
      <protection locked="0"/>
    </xf>
    <xf numFmtId="38" fontId="17" fillId="5" borderId="26" xfId="3" applyFont="1" applyFill="1" applyBorder="1" applyProtection="1">
      <alignment vertical="center"/>
      <protection locked="0"/>
    </xf>
    <xf numFmtId="38" fontId="17" fillId="5" borderId="25" xfId="3" applyFont="1" applyFill="1" applyBorder="1" applyProtection="1">
      <alignment vertical="center"/>
      <protection locked="0"/>
    </xf>
    <xf numFmtId="38" fontId="17" fillId="5" borderId="1" xfId="3" applyFont="1" applyFill="1" applyBorder="1" applyProtection="1">
      <alignment vertical="center"/>
      <protection locked="0"/>
    </xf>
    <xf numFmtId="38" fontId="17" fillId="5" borderId="27" xfId="3" applyFont="1" applyFill="1" applyBorder="1" applyProtection="1">
      <alignment vertical="center"/>
      <protection locked="0"/>
    </xf>
    <xf numFmtId="38" fontId="17" fillId="5" borderId="28" xfId="3" applyFont="1" applyFill="1" applyBorder="1" applyProtection="1">
      <alignment vertical="center"/>
      <protection locked="0"/>
    </xf>
    <xf numFmtId="38" fontId="17" fillId="5" borderId="39" xfId="3" applyFont="1" applyFill="1" applyBorder="1" applyProtection="1">
      <alignment vertical="center"/>
      <protection locked="0"/>
    </xf>
    <xf numFmtId="38" fontId="17" fillId="5" borderId="29" xfId="3" applyFont="1" applyFill="1" applyBorder="1" applyProtection="1">
      <alignment vertical="center"/>
      <protection locked="0"/>
    </xf>
    <xf numFmtId="38" fontId="17" fillId="5" borderId="30" xfId="3" applyFont="1" applyFill="1" applyBorder="1" applyProtection="1">
      <alignment vertical="center"/>
      <protection locked="0"/>
    </xf>
    <xf numFmtId="2" fontId="23" fillId="5" borderId="21" xfId="2" applyNumberFormat="1" applyFont="1" applyFill="1" applyBorder="1" applyAlignment="1" applyProtection="1">
      <alignment horizontal="center" vertical="center"/>
      <protection locked="0"/>
    </xf>
    <xf numFmtId="38" fontId="23" fillId="5" borderId="22" xfId="3" applyFont="1" applyFill="1" applyBorder="1" applyProtection="1">
      <alignment vertical="center"/>
      <protection locked="0"/>
    </xf>
    <xf numFmtId="38" fontId="23" fillId="5" borderId="38" xfId="3" applyFont="1" applyFill="1" applyBorder="1" applyProtection="1">
      <alignment vertical="center"/>
      <protection locked="0"/>
    </xf>
    <xf numFmtId="38" fontId="23" fillId="5" borderId="23" xfId="3" applyFont="1" applyFill="1" applyBorder="1" applyProtection="1">
      <alignment vertical="center"/>
      <protection locked="0"/>
    </xf>
    <xf numFmtId="38" fontId="23" fillId="5" borderId="24" xfId="3" applyFont="1" applyFill="1" applyBorder="1" applyProtection="1">
      <alignment vertical="center"/>
      <protection locked="0"/>
    </xf>
    <xf numFmtId="38" fontId="23" fillId="5" borderId="26" xfId="3" applyFont="1" applyFill="1" applyBorder="1" applyProtection="1">
      <alignment vertical="center"/>
      <protection locked="0"/>
    </xf>
    <xf numFmtId="38" fontId="23" fillId="5" borderId="25" xfId="3" applyFont="1" applyFill="1" applyBorder="1" applyProtection="1">
      <alignment vertical="center"/>
      <protection locked="0"/>
    </xf>
    <xf numFmtId="38" fontId="23" fillId="5" borderId="1" xfId="3" applyFont="1" applyFill="1" applyBorder="1" applyProtection="1">
      <alignment vertical="center"/>
      <protection locked="0"/>
    </xf>
    <xf numFmtId="38" fontId="23" fillId="5" borderId="27" xfId="3" applyFont="1" applyFill="1" applyBorder="1" applyProtection="1">
      <alignment vertical="center"/>
      <protection locked="0"/>
    </xf>
    <xf numFmtId="38" fontId="23" fillId="5" borderId="28" xfId="3" applyFont="1" applyFill="1" applyBorder="1" applyProtection="1">
      <alignment vertical="center"/>
      <protection locked="0"/>
    </xf>
    <xf numFmtId="38" fontId="23" fillId="5" borderId="39" xfId="3" applyFont="1" applyFill="1" applyBorder="1" applyProtection="1">
      <alignment vertical="center"/>
      <protection locked="0"/>
    </xf>
    <xf numFmtId="38" fontId="23" fillId="5" borderId="29" xfId="3" applyFont="1" applyFill="1" applyBorder="1" applyProtection="1">
      <alignment vertical="center"/>
      <protection locked="0"/>
    </xf>
    <xf numFmtId="38" fontId="23" fillId="5" borderId="30" xfId="3" applyFont="1" applyFill="1" applyBorder="1" applyProtection="1">
      <alignment vertical="center"/>
      <protection locked="0"/>
    </xf>
    <xf numFmtId="176" fontId="6" fillId="5" borderId="1" xfId="0" applyNumberFormat="1" applyFont="1" applyFill="1" applyBorder="1" applyAlignment="1" applyProtection="1">
      <alignment horizontal="right" vertical="center"/>
      <protection locked="0"/>
    </xf>
    <xf numFmtId="2" fontId="20" fillId="5" borderId="21" xfId="2" applyNumberFormat="1" applyFont="1" applyFill="1" applyBorder="1" applyAlignment="1" applyProtection="1">
      <alignment horizontal="center" vertical="center"/>
      <protection locked="0"/>
    </xf>
    <xf numFmtId="38" fontId="20" fillId="5" borderId="22" xfId="3" applyFont="1" applyFill="1" applyBorder="1" applyProtection="1">
      <alignment vertical="center"/>
      <protection locked="0"/>
    </xf>
    <xf numFmtId="38" fontId="20" fillId="5" borderId="38" xfId="3" applyFont="1" applyFill="1" applyBorder="1" applyProtection="1">
      <alignment vertical="center"/>
      <protection locked="0"/>
    </xf>
    <xf numFmtId="38" fontId="20" fillId="5" borderId="23" xfId="3" applyFont="1" applyFill="1" applyBorder="1" applyProtection="1">
      <alignment vertical="center"/>
      <protection locked="0"/>
    </xf>
    <xf numFmtId="38" fontId="20" fillId="5" borderId="24" xfId="3" applyFont="1" applyFill="1" applyBorder="1" applyProtection="1">
      <alignment vertical="center"/>
      <protection locked="0"/>
    </xf>
    <xf numFmtId="38" fontId="20" fillId="5" borderId="26" xfId="3" applyFont="1" applyFill="1" applyBorder="1" applyProtection="1">
      <alignment vertical="center"/>
      <protection locked="0"/>
    </xf>
    <xf numFmtId="38" fontId="20" fillId="5" borderId="25" xfId="3" applyFont="1" applyFill="1" applyBorder="1" applyProtection="1">
      <alignment vertical="center"/>
      <protection locked="0"/>
    </xf>
    <xf numFmtId="38" fontId="20" fillId="5" borderId="1" xfId="3" applyFont="1" applyFill="1" applyBorder="1" applyProtection="1">
      <alignment vertical="center"/>
      <protection locked="0"/>
    </xf>
    <xf numFmtId="38" fontId="20" fillId="5" borderId="27" xfId="3" applyFont="1" applyFill="1" applyBorder="1" applyProtection="1">
      <alignment vertical="center"/>
      <protection locked="0"/>
    </xf>
    <xf numFmtId="38" fontId="20" fillId="5" borderId="28" xfId="3" applyFont="1" applyFill="1" applyBorder="1" applyProtection="1">
      <alignment vertical="center"/>
      <protection locked="0"/>
    </xf>
    <xf numFmtId="38" fontId="20" fillId="5" borderId="39" xfId="3" applyFont="1" applyFill="1" applyBorder="1" applyProtection="1">
      <alignment vertical="center"/>
      <protection locked="0"/>
    </xf>
    <xf numFmtId="38" fontId="20" fillId="5" borderId="29" xfId="3" applyFont="1" applyFill="1" applyBorder="1" applyProtection="1">
      <alignment vertical="center"/>
      <protection locked="0"/>
    </xf>
    <xf numFmtId="38" fontId="20" fillId="5" borderId="30" xfId="3" applyFont="1" applyFill="1" applyBorder="1" applyProtection="1">
      <alignment vertical="center"/>
      <protection locked="0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right" vertical="center"/>
    </xf>
    <xf numFmtId="176" fontId="6" fillId="0" borderId="5" xfId="0" applyNumberFormat="1" applyFont="1" applyFill="1" applyBorder="1" applyAlignment="1" applyProtection="1">
      <alignment horizontal="right" vertical="center"/>
    </xf>
    <xf numFmtId="176" fontId="6" fillId="0" borderId="8" xfId="0" applyNumberFormat="1" applyFont="1" applyFill="1" applyBorder="1" applyAlignment="1" applyProtection="1">
      <alignment horizontal="right" vertical="center"/>
    </xf>
    <xf numFmtId="176" fontId="6" fillId="0" borderId="9" xfId="0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</xf>
    <xf numFmtId="0" fontId="6" fillId="4" borderId="11" xfId="0" applyFont="1" applyFill="1" applyBorder="1" applyAlignment="1" applyProtection="1">
      <alignment horizontal="center" vertical="center" shrinkToFit="1"/>
    </xf>
    <xf numFmtId="0" fontId="6" fillId="4" borderId="11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</xf>
    <xf numFmtId="0" fontId="6" fillId="4" borderId="13" xfId="0" applyFont="1" applyFill="1" applyBorder="1" applyAlignment="1" applyProtection="1">
      <alignment horizontal="center" vertical="center" shrinkToFit="1"/>
    </xf>
    <xf numFmtId="0" fontId="6" fillId="4" borderId="12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0" fontId="13" fillId="5" borderId="24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/>
      <protection locked="0"/>
    </xf>
    <xf numFmtId="0" fontId="13" fillId="5" borderId="28" xfId="0" applyFont="1" applyFill="1" applyBorder="1" applyAlignment="1" applyProtection="1">
      <alignment horizontal="center" vertical="center"/>
      <protection locked="0"/>
    </xf>
    <xf numFmtId="0" fontId="13" fillId="5" borderId="30" xfId="0" applyFont="1" applyFill="1" applyBorder="1" applyAlignment="1" applyProtection="1">
      <alignment horizontal="center" vertical="center"/>
      <protection locked="0"/>
    </xf>
    <xf numFmtId="176" fontId="13" fillId="5" borderId="25" xfId="0" applyNumberFormat="1" applyFont="1" applyFill="1" applyBorder="1" applyAlignment="1" applyProtection="1">
      <alignment horizontal="right" vertical="center"/>
    </xf>
    <xf numFmtId="176" fontId="13" fillId="5" borderId="1" xfId="0" applyNumberFormat="1" applyFont="1" applyFill="1" applyBorder="1" applyAlignment="1" applyProtection="1">
      <alignment horizontal="right" vertical="center"/>
    </xf>
    <xf numFmtId="176" fontId="6" fillId="0" borderId="22" xfId="0" applyNumberFormat="1" applyFont="1" applyFill="1" applyBorder="1" applyAlignment="1" applyProtection="1">
      <alignment horizontal="right" vertical="center"/>
      <protection locked="0"/>
    </xf>
    <xf numFmtId="176" fontId="6" fillId="0" borderId="24" xfId="0" applyNumberFormat="1" applyFont="1" applyFill="1" applyBorder="1" applyAlignment="1" applyProtection="1">
      <alignment horizontal="right" vertical="center"/>
      <protection locked="0"/>
    </xf>
    <xf numFmtId="176" fontId="6" fillId="0" borderId="26" xfId="0" applyNumberFormat="1" applyFont="1" applyFill="1" applyBorder="1" applyAlignment="1" applyProtection="1">
      <alignment horizontal="right" vertical="center"/>
      <protection locked="0"/>
    </xf>
    <xf numFmtId="176" fontId="6" fillId="0" borderId="27" xfId="0" applyNumberFormat="1" applyFont="1" applyFill="1" applyBorder="1" applyAlignment="1" applyProtection="1">
      <alignment horizontal="right" vertical="center"/>
      <protection locked="0"/>
    </xf>
    <xf numFmtId="176" fontId="6" fillId="0" borderId="28" xfId="0" applyNumberFormat="1" applyFont="1" applyFill="1" applyBorder="1" applyAlignment="1" applyProtection="1">
      <alignment horizontal="right" vertical="center"/>
      <protection locked="0"/>
    </xf>
    <xf numFmtId="176" fontId="6" fillId="0" borderId="30" xfId="0" applyNumberFormat="1" applyFont="1" applyFill="1" applyBorder="1" applyAlignment="1" applyProtection="1">
      <alignment horizontal="right" vertical="center"/>
      <protection locked="0"/>
    </xf>
    <xf numFmtId="176" fontId="6" fillId="0" borderId="25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0" fontId="24" fillId="5" borderId="35" xfId="0" applyFont="1" applyFill="1" applyBorder="1" applyAlignment="1" applyProtection="1">
      <alignment horizontal="center" vertical="center" wrapText="1"/>
      <protection locked="0"/>
    </xf>
    <xf numFmtId="0" fontId="24" fillId="5" borderId="36" xfId="0" applyFont="1" applyFill="1" applyBorder="1" applyAlignment="1" applyProtection="1">
      <alignment horizontal="center" vertical="center" wrapText="1"/>
      <protection locked="0"/>
    </xf>
    <xf numFmtId="49" fontId="6" fillId="6" borderId="40" xfId="0" applyNumberFormat="1" applyFont="1" applyFill="1" applyBorder="1" applyAlignment="1" applyProtection="1">
      <alignment horizontal="center" vertical="center"/>
      <protection locked="0"/>
    </xf>
    <xf numFmtId="49" fontId="6" fillId="6" borderId="41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40" xfId="0" applyFont="1" applyFill="1" applyBorder="1" applyAlignment="1" applyProtection="1">
      <alignment horizontal="center" vertical="center"/>
      <protection locked="0"/>
    </xf>
    <xf numFmtId="0" fontId="6" fillId="6" borderId="41" xfId="0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right" vertical="center"/>
    </xf>
    <xf numFmtId="38" fontId="6" fillId="0" borderId="4" xfId="1" applyFont="1" applyFill="1" applyBorder="1" applyAlignment="1" applyProtection="1">
      <alignment horizontal="right" vertical="center"/>
    </xf>
    <xf numFmtId="38" fontId="6" fillId="0" borderId="6" xfId="1" applyFont="1" applyFill="1" applyBorder="1" applyAlignment="1" applyProtection="1">
      <alignment horizontal="right" vertical="center"/>
    </xf>
    <xf numFmtId="38" fontId="6" fillId="0" borderId="2" xfId="1" applyFont="1" applyFill="1" applyBorder="1" applyAlignment="1" applyProtection="1">
      <alignment horizontal="right" vertical="center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0" fontId="6" fillId="0" borderId="24" xfId="0" applyFont="1" applyFill="1" applyBorder="1" applyAlignment="1" applyProtection="1">
      <alignment horizontal="right" vertical="center"/>
      <protection locked="0"/>
    </xf>
    <xf numFmtId="0" fontId="6" fillId="0" borderId="26" xfId="0" applyFont="1" applyFill="1" applyBorder="1" applyAlignment="1" applyProtection="1">
      <alignment horizontal="right" vertical="center"/>
      <protection locked="0"/>
    </xf>
    <xf numFmtId="0" fontId="6" fillId="0" borderId="27" xfId="0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vertical="center"/>
    </xf>
    <xf numFmtId="3" fontId="6" fillId="0" borderId="7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6" borderId="42" xfId="0" applyFont="1" applyFill="1" applyBorder="1" applyAlignment="1" applyProtection="1">
      <alignment horizontal="center" vertical="center"/>
      <protection locked="0"/>
    </xf>
    <xf numFmtId="0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NumberFormat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vertical="center"/>
    </xf>
    <xf numFmtId="0" fontId="8" fillId="4" borderId="3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49" fontId="6" fillId="6" borderId="42" xfId="0" applyNumberFormat="1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vertical="center" wrapText="1"/>
      <protection locked="0"/>
    </xf>
    <xf numFmtId="0" fontId="13" fillId="5" borderId="24" xfId="0" applyFont="1" applyFill="1" applyBorder="1" applyAlignment="1" applyProtection="1">
      <alignment vertical="center" wrapText="1"/>
      <protection locked="0"/>
    </xf>
    <xf numFmtId="0" fontId="13" fillId="5" borderId="26" xfId="0" applyFont="1" applyFill="1" applyBorder="1" applyAlignment="1" applyProtection="1">
      <alignment vertical="center" wrapText="1"/>
      <protection locked="0"/>
    </xf>
    <xf numFmtId="0" fontId="13" fillId="5" borderId="27" xfId="0" applyFont="1" applyFill="1" applyBorder="1" applyAlignment="1" applyProtection="1">
      <alignment vertical="center" wrapText="1"/>
      <protection locked="0"/>
    </xf>
    <xf numFmtId="177" fontId="13" fillId="5" borderId="22" xfId="0" applyNumberFormat="1" applyFont="1" applyFill="1" applyBorder="1" applyAlignment="1" applyProtection="1">
      <alignment horizontal="center" vertical="center"/>
      <protection locked="0"/>
    </xf>
    <xf numFmtId="177" fontId="13" fillId="5" borderId="24" xfId="0" applyNumberFormat="1" applyFont="1" applyFill="1" applyBorder="1" applyAlignment="1" applyProtection="1">
      <alignment horizontal="center" vertical="center"/>
      <protection locked="0"/>
    </xf>
    <xf numFmtId="177" fontId="13" fillId="5" borderId="26" xfId="0" applyNumberFormat="1" applyFont="1" applyFill="1" applyBorder="1" applyAlignment="1" applyProtection="1">
      <alignment horizontal="center" vertical="center"/>
      <protection locked="0"/>
    </xf>
    <xf numFmtId="177" fontId="13" fillId="5" borderId="27" xfId="0" applyNumberFormat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right" vertical="center"/>
    </xf>
    <xf numFmtId="38" fontId="6" fillId="0" borderId="7" xfId="1" applyFont="1" applyFill="1" applyBorder="1" applyAlignment="1" applyProtection="1">
      <alignment horizontal="right" vertical="center"/>
    </xf>
    <xf numFmtId="3" fontId="6" fillId="0" borderId="26" xfId="0" applyNumberFormat="1" applyFont="1" applyFill="1" applyBorder="1" applyAlignment="1" applyProtection="1">
      <alignment horizontal="right" vertical="center"/>
      <protection locked="0"/>
    </xf>
    <xf numFmtId="0" fontId="8" fillId="5" borderId="36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vertical="center" wrapText="1"/>
      <protection locked="0"/>
    </xf>
    <xf numFmtId="0" fontId="6" fillId="5" borderId="27" xfId="0" applyFont="1" applyFill="1" applyBorder="1" applyAlignment="1" applyProtection="1">
      <alignment vertical="center" wrapText="1"/>
      <protection locked="0"/>
    </xf>
    <xf numFmtId="177" fontId="6" fillId="5" borderId="26" xfId="0" applyNumberFormat="1" applyFont="1" applyFill="1" applyBorder="1" applyAlignment="1" applyProtection="1">
      <alignment horizontal="center" vertical="center"/>
      <protection locked="0"/>
    </xf>
    <xf numFmtId="177" fontId="6" fillId="5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7" xfId="0" applyFont="1" applyFill="1" applyBorder="1" applyAlignment="1" applyProtection="1">
      <alignment horizontal="center" vertical="center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49" fontId="6" fillId="6" borderId="43" xfId="0" applyNumberFormat="1" applyFont="1" applyFill="1" applyBorder="1" applyAlignment="1" applyProtection="1">
      <alignment horizontal="center" vertical="center"/>
      <protection locked="0"/>
    </xf>
    <xf numFmtId="0" fontId="6" fillId="6" borderId="4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top" shrinkToFit="1"/>
    </xf>
    <xf numFmtId="0" fontId="6" fillId="0" borderId="28" xfId="0" applyFont="1" applyFill="1" applyBorder="1" applyAlignment="1" applyProtection="1">
      <alignment horizontal="right" vertical="center"/>
      <protection locked="0"/>
    </xf>
    <xf numFmtId="0" fontId="6" fillId="0" borderId="30" xfId="0" applyFont="1" applyFill="1" applyBorder="1" applyAlignment="1" applyProtection="1">
      <alignment horizontal="right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177" fontId="6" fillId="0" borderId="34" xfId="0" applyNumberFormat="1" applyFont="1" applyFill="1" applyBorder="1" applyAlignment="1" applyProtection="1">
      <alignment horizontal="center" vertical="center"/>
    </xf>
    <xf numFmtId="177" fontId="6" fillId="0" borderId="10" xfId="0" applyNumberFormat="1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6" xfId="1" applyFont="1" applyFill="1" applyBorder="1" applyAlignment="1" applyProtection="1">
      <alignment vertical="center"/>
    </xf>
    <xf numFmtId="38" fontId="6" fillId="0" borderId="7" xfId="1" applyFont="1" applyFill="1" applyBorder="1" applyAlignment="1" applyProtection="1">
      <alignment vertical="center"/>
    </xf>
    <xf numFmtId="38" fontId="6" fillId="0" borderId="13" xfId="1" applyFont="1" applyFill="1" applyBorder="1" applyAlignment="1" applyProtection="1">
      <alignment horizontal="right" vertical="center"/>
    </xf>
    <xf numFmtId="38" fontId="6" fillId="0" borderId="1" xfId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177" fontId="6" fillId="5" borderId="28" xfId="0" applyNumberFormat="1" applyFont="1" applyFill="1" applyBorder="1" applyAlignment="1" applyProtection="1">
      <alignment horizontal="center" vertical="center"/>
      <protection locked="0"/>
    </xf>
    <xf numFmtId="177" fontId="6" fillId="5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0" xfId="2" applyFont="1" applyBorder="1" applyAlignment="1">
      <alignment vertical="center" shrinkToFit="1"/>
    </xf>
    <xf numFmtId="0" fontId="18" fillId="0" borderId="0" xfId="2" applyFont="1" applyAlignment="1">
      <alignment vertical="center" shrinkToFit="1"/>
    </xf>
    <xf numFmtId="0" fontId="16" fillId="4" borderId="1" xfId="2" applyFont="1" applyFill="1" applyBorder="1" applyAlignment="1">
      <alignment horizontal="center" vertical="center" wrapText="1"/>
    </xf>
    <xf numFmtId="0" fontId="16" fillId="4" borderId="1" xfId="2" applyFont="1" applyFill="1" applyBorder="1" applyAlignment="1">
      <alignment horizontal="center" vertical="center"/>
    </xf>
    <xf numFmtId="0" fontId="18" fillId="4" borderId="20" xfId="2" applyFont="1" applyFill="1" applyBorder="1" applyAlignment="1">
      <alignment horizontal="center" vertical="center"/>
    </xf>
    <xf numFmtId="0" fontId="18" fillId="4" borderId="14" xfId="2" applyFont="1" applyFill="1" applyBorder="1" applyAlignment="1">
      <alignment horizontal="center" vertical="center"/>
    </xf>
    <xf numFmtId="0" fontId="18" fillId="4" borderId="25" xfId="2" applyFont="1" applyFill="1" applyBorder="1" applyAlignment="1">
      <alignment horizontal="center" vertical="center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6" fillId="5" borderId="26" xfId="0" applyFont="1" applyFill="1" applyBorder="1" applyAlignment="1" applyProtection="1">
      <alignment horizontal="right" vertical="center"/>
      <protection locked="0"/>
    </xf>
    <xf numFmtId="0" fontId="6" fillId="5" borderId="27" xfId="0" applyFont="1" applyFill="1" applyBorder="1" applyAlignment="1" applyProtection="1">
      <alignment horizontal="right" vertical="center"/>
      <protection locked="0"/>
    </xf>
    <xf numFmtId="177" fontId="6" fillId="5" borderId="22" xfId="0" applyNumberFormat="1" applyFont="1" applyFill="1" applyBorder="1" applyAlignment="1" applyProtection="1">
      <alignment horizontal="center" vertical="center"/>
      <protection locked="0"/>
    </xf>
    <xf numFmtId="177" fontId="6" fillId="5" borderId="24" xfId="0" applyNumberFormat="1" applyFont="1" applyFill="1" applyBorder="1" applyAlignment="1" applyProtection="1">
      <alignment horizontal="center" vertical="center"/>
      <protection locked="0"/>
    </xf>
    <xf numFmtId="3" fontId="6" fillId="5" borderId="22" xfId="0" applyNumberFormat="1" applyFont="1" applyFill="1" applyBorder="1" applyAlignment="1" applyProtection="1">
      <alignment horizontal="right" vertical="center"/>
      <protection locked="0"/>
    </xf>
    <xf numFmtId="0" fontId="6" fillId="5" borderId="24" xfId="0" applyFont="1" applyFill="1" applyBorder="1" applyAlignment="1" applyProtection="1">
      <alignment horizontal="right" vertical="center"/>
      <protection locked="0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0" fontId="6" fillId="5" borderId="24" xfId="0" applyFont="1" applyFill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 wrapText="1"/>
      <protection locked="0"/>
    </xf>
    <xf numFmtId="0" fontId="6" fillId="5" borderId="27" xfId="0" applyFont="1" applyFill="1" applyBorder="1" applyAlignment="1" applyProtection="1">
      <alignment horizontal="center" vertical="center" wrapText="1"/>
      <protection locked="0"/>
    </xf>
    <xf numFmtId="3" fontId="6" fillId="5" borderId="26" xfId="0" applyNumberFormat="1" applyFont="1" applyFill="1" applyBorder="1" applyAlignment="1" applyProtection="1">
      <alignment horizontal="right" vertical="center"/>
      <protection locked="0"/>
    </xf>
    <xf numFmtId="0" fontId="6" fillId="5" borderId="28" xfId="0" applyFont="1" applyFill="1" applyBorder="1" applyAlignment="1" applyProtection="1">
      <alignment horizontal="right" vertical="center"/>
      <protection locked="0"/>
    </xf>
    <xf numFmtId="0" fontId="6" fillId="5" borderId="3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right" vertical="center"/>
    </xf>
    <xf numFmtId="0" fontId="6" fillId="5" borderId="22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176" fontId="6" fillId="5" borderId="22" xfId="0" applyNumberFormat="1" applyFont="1" applyFill="1" applyBorder="1" applyAlignment="1" applyProtection="1">
      <alignment horizontal="right" vertical="center"/>
    </xf>
    <xf numFmtId="176" fontId="6" fillId="5" borderId="23" xfId="0" applyNumberFormat="1" applyFont="1" applyFill="1" applyBorder="1" applyAlignment="1" applyProtection="1">
      <alignment horizontal="right" vertical="center"/>
    </xf>
    <xf numFmtId="176" fontId="6" fillId="5" borderId="24" xfId="0" applyNumberFormat="1" applyFont="1" applyFill="1" applyBorder="1" applyAlignment="1" applyProtection="1">
      <alignment horizontal="right" vertical="center"/>
    </xf>
    <xf numFmtId="176" fontId="6" fillId="5" borderId="26" xfId="0" applyNumberFormat="1" applyFont="1" applyFill="1" applyBorder="1" applyAlignment="1" applyProtection="1">
      <alignment horizontal="right" vertical="center"/>
    </xf>
    <xf numFmtId="176" fontId="6" fillId="5" borderId="1" xfId="0" applyNumberFormat="1" applyFont="1" applyFill="1" applyBorder="1" applyAlignment="1" applyProtection="1">
      <alignment horizontal="right" vertical="center"/>
    </xf>
    <xf numFmtId="176" fontId="6" fillId="5" borderId="27" xfId="0" applyNumberFormat="1" applyFont="1" applyFill="1" applyBorder="1" applyAlignment="1" applyProtection="1">
      <alignment horizontal="right" vertical="center"/>
    </xf>
    <xf numFmtId="176" fontId="6" fillId="5" borderId="28" xfId="0" applyNumberFormat="1" applyFont="1" applyFill="1" applyBorder="1" applyAlignment="1" applyProtection="1">
      <alignment horizontal="right" vertical="center"/>
    </xf>
    <xf numFmtId="176" fontId="6" fillId="5" borderId="29" xfId="0" applyNumberFormat="1" applyFont="1" applyFill="1" applyBorder="1" applyAlignment="1" applyProtection="1">
      <alignment horizontal="right" vertical="center"/>
    </xf>
    <xf numFmtId="176" fontId="6" fillId="5" borderId="30" xfId="0" applyNumberFormat="1" applyFont="1" applyFill="1" applyBorder="1" applyAlignment="1" applyProtection="1">
      <alignment horizontal="right" vertical="center"/>
    </xf>
    <xf numFmtId="0" fontId="8" fillId="5" borderId="41" xfId="0" applyFont="1" applyFill="1" applyBorder="1" applyAlignment="1" applyProtection="1">
      <alignment horizontal="center" vertical="center" wrapText="1"/>
      <protection locked="0"/>
    </xf>
    <xf numFmtId="49" fontId="6" fillId="6" borderId="44" xfId="0" applyNumberFormat="1" applyFont="1" applyFill="1" applyBorder="1" applyAlignment="1" applyProtection="1">
      <alignment horizontal="center" vertical="center"/>
      <protection locked="0"/>
    </xf>
    <xf numFmtId="0" fontId="6" fillId="6" borderId="0" xfId="0" applyNumberFormat="1" applyFont="1" applyFill="1" applyBorder="1" applyAlignment="1" applyProtection="1">
      <alignment horizontal="center" vertical="center"/>
      <protection locked="0"/>
    </xf>
    <xf numFmtId="0" fontId="6" fillId="6" borderId="44" xfId="0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8" xfId="0" applyNumberFormat="1" applyFont="1" applyFill="1" applyBorder="1" applyAlignment="1" applyProtection="1">
      <alignment horizontal="center" vertical="center"/>
      <protection locked="0"/>
    </xf>
    <xf numFmtId="0" fontId="6" fillId="5" borderId="45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177" fontId="6" fillId="5" borderId="45" xfId="0" applyNumberFormat="1" applyFont="1" applyFill="1" applyBorder="1" applyAlignment="1" applyProtection="1">
      <alignment horizontal="center" vertical="center"/>
      <protection locked="0"/>
    </xf>
    <xf numFmtId="177" fontId="6" fillId="5" borderId="46" xfId="0" applyNumberFormat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right" vertical="center"/>
    </xf>
    <xf numFmtId="38" fontId="6" fillId="0" borderId="9" xfId="1" applyFont="1" applyFill="1" applyBorder="1" applyAlignment="1" applyProtection="1">
      <alignment horizontal="right" vertical="center"/>
    </xf>
    <xf numFmtId="38" fontId="6" fillId="0" borderId="8" xfId="1" applyFont="1" applyFill="1" applyBorder="1" applyAlignment="1" applyProtection="1">
      <alignment horizontal="right" vertical="center"/>
    </xf>
    <xf numFmtId="3" fontId="6" fillId="5" borderId="45" xfId="0" applyNumberFormat="1" applyFont="1" applyFill="1" applyBorder="1" applyAlignment="1" applyProtection="1">
      <alignment horizontal="right" vertical="center"/>
      <protection locked="0"/>
    </xf>
    <xf numFmtId="0" fontId="6" fillId="5" borderId="46" xfId="0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971549</xdr:colOff>
      <xdr:row>0</xdr:row>
      <xdr:rowOff>28575</xdr:rowOff>
    </xdr:from>
    <xdr:to>
      <xdr:col>10</xdr:col>
      <xdr:colOff>485775</xdr:colOff>
      <xdr:row>3</xdr:row>
      <xdr:rowOff>85725</xdr:rowOff>
    </xdr:to>
    <xdr:sp macro="" textlink="">
      <xdr:nvSpPr>
        <xdr:cNvPr id="3" name="四角形吹き出し 2"/>
        <xdr:cNvSpPr/>
      </xdr:nvSpPr>
      <xdr:spPr>
        <a:xfrm>
          <a:off x="1190624" y="28575"/>
          <a:ext cx="4286251" cy="714375"/>
        </a:xfrm>
        <a:prstGeom prst="wedgeRectCallout">
          <a:avLst>
            <a:gd name="adj1" fmla="val -36155"/>
            <a:gd name="adj2" fmla="val 12783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・オレンジ色のセルは直接入力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・青色のセルはプルダウンメニューから選択しください。</a:t>
          </a:r>
        </a:p>
      </xdr:txBody>
    </xdr:sp>
    <xdr:clientData/>
  </xdr:twoCellAnchor>
  <xdr:twoCellAnchor>
    <xdr:from>
      <xdr:col>10</xdr:col>
      <xdr:colOff>447675</xdr:colOff>
      <xdr:row>26</xdr:row>
      <xdr:rowOff>161925</xdr:rowOff>
    </xdr:from>
    <xdr:to>
      <xdr:col>15</xdr:col>
      <xdr:colOff>600075</xdr:colOff>
      <xdr:row>31</xdr:row>
      <xdr:rowOff>19050</xdr:rowOff>
    </xdr:to>
    <xdr:sp macro="" textlink="">
      <xdr:nvSpPr>
        <xdr:cNvPr id="4" name="四角形吹き出し 3"/>
        <xdr:cNvSpPr/>
      </xdr:nvSpPr>
      <xdr:spPr>
        <a:xfrm>
          <a:off x="5438775" y="5010150"/>
          <a:ext cx="3705225" cy="714375"/>
        </a:xfrm>
        <a:prstGeom prst="wedgeRectCallout">
          <a:avLst>
            <a:gd name="adj1" fmla="val -17710"/>
            <a:gd name="adj2" fmla="val -9483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利用の延月数は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月分は実績、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9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月までは見込みとして入力してください。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3</xdr:row>
      <xdr:rowOff>171450</xdr:rowOff>
    </xdr:from>
    <xdr:to>
      <xdr:col>11</xdr:col>
      <xdr:colOff>152400</xdr:colOff>
      <xdr:row>8</xdr:row>
      <xdr:rowOff>38100</xdr:rowOff>
    </xdr:to>
    <xdr:sp macro="" textlink="">
      <xdr:nvSpPr>
        <xdr:cNvPr id="2" name="四角形吹き出し 1"/>
        <xdr:cNvSpPr/>
      </xdr:nvSpPr>
      <xdr:spPr>
        <a:xfrm>
          <a:off x="7591425" y="1257300"/>
          <a:ext cx="3495675" cy="866775"/>
        </a:xfrm>
        <a:prstGeom prst="wedgeRectCallout">
          <a:avLst>
            <a:gd name="adj1" fmla="val 23432"/>
            <a:gd name="adj2" fmla="val 1515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月間単位数</a:t>
          </a:r>
          <a:r>
            <a:rPr kumimoji="1" lang="en-US" altLang="ja-JP" sz="1100">
              <a:solidFill>
                <a:srgbClr val="FF0000"/>
              </a:solidFill>
            </a:rPr>
            <a:t>×</a:t>
          </a:r>
          <a:r>
            <a:rPr kumimoji="1" lang="ja-JP" altLang="en-US" sz="1100">
              <a:solidFill>
                <a:srgbClr val="FF0000"/>
              </a:solidFill>
            </a:rPr>
            <a:t>地域単価が補助基準額（月額）を上回った月は、補助基準額（月額）が月間サービス費になります。</a:t>
          </a:r>
        </a:p>
      </xdr:txBody>
    </xdr:sp>
    <xdr:clientData/>
  </xdr:twoCellAnchor>
  <xdr:twoCellAnchor>
    <xdr:from>
      <xdr:col>2</xdr:col>
      <xdr:colOff>19050</xdr:colOff>
      <xdr:row>18</xdr:row>
      <xdr:rowOff>104775</xdr:rowOff>
    </xdr:from>
    <xdr:to>
      <xdr:col>5</xdr:col>
      <xdr:colOff>523875</xdr:colOff>
      <xdr:row>21</xdr:row>
      <xdr:rowOff>47625</xdr:rowOff>
    </xdr:to>
    <xdr:sp macro="" textlink="">
      <xdr:nvSpPr>
        <xdr:cNvPr id="3" name="四角形吹き出し 2"/>
        <xdr:cNvSpPr/>
      </xdr:nvSpPr>
      <xdr:spPr>
        <a:xfrm>
          <a:off x="1905000" y="4705350"/>
          <a:ext cx="3705225" cy="714375"/>
        </a:xfrm>
        <a:prstGeom prst="wedgeRectCallout">
          <a:avLst>
            <a:gd name="adj1" fmla="val -35962"/>
            <a:gd name="adj2" fmla="val -921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利用の延月数は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4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月分は実績、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9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月～</a:t>
          </a:r>
          <a:r>
            <a:rPr kumimoji="1" lang="en-US" altLang="ja-JP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3</a:t>
          </a:r>
          <a:r>
            <a:rPr kumimoji="1" lang="ja-JP" altLang="en-US" sz="1400">
              <a:solidFill>
                <a:sysClr val="windowText" lastClr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月までは見込みとして入力してください。</a:t>
          </a:r>
          <a:endParaRPr kumimoji="1" lang="en-US" altLang="ja-JP" sz="1400">
            <a:solidFill>
              <a:sysClr val="windowText" lastClr="000000"/>
            </a:solidFill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25"/>
  <sheetViews>
    <sheetView showGridLines="0" showRowColHeaders="0" tabSelected="1" zoomScaleNormal="100" workbookViewId="0">
      <selection activeCell="J32" sqref="J32:K33"/>
    </sheetView>
  </sheetViews>
  <sheetFormatPr defaultRowHeight="13.5" x14ac:dyDescent="0.15"/>
  <cols>
    <col min="1" max="1" width="2.875" style="1" customWidth="1"/>
    <col min="2" max="2" width="16.375" style="1" customWidth="1"/>
    <col min="3" max="3" width="13.625" style="1" customWidth="1"/>
    <col min="4" max="4" width="7.5" style="1" hidden="1" customWidth="1"/>
    <col min="5" max="5" width="9" style="1" customWidth="1"/>
    <col min="6" max="6" width="7.625" style="1" hidden="1" customWidth="1"/>
    <col min="7" max="7" width="9" style="1" customWidth="1"/>
    <col min="8" max="8" width="6" style="1" hidden="1" customWidth="1"/>
    <col min="9" max="9" width="6.875" style="1" hidden="1" customWidth="1"/>
    <col min="10" max="11" width="14.625" style="1" customWidth="1"/>
    <col min="12" max="19" width="8" style="1" customWidth="1"/>
    <col min="20" max="21" width="15.625" style="1" customWidth="1"/>
    <col min="22" max="16384" width="9" style="1"/>
  </cols>
  <sheetData>
    <row r="1" spans="1:21" ht="17.25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6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0"/>
      <c r="Q2" s="30" t="s">
        <v>74</v>
      </c>
      <c r="R2" s="106" t="s">
        <v>139</v>
      </c>
      <c r="S2" s="106"/>
      <c r="T2" s="106"/>
      <c r="U2" s="106"/>
    </row>
    <row r="3" spans="1:21" ht="8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1"/>
      <c r="S3" s="11"/>
      <c r="T3" s="11"/>
      <c r="U3" s="11"/>
    </row>
    <row r="4" spans="1:21" s="2" customFormat="1" ht="17.25" customHeight="1" x14ac:dyDescent="0.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5" t="s">
        <v>5</v>
      </c>
      <c r="R4" s="13"/>
      <c r="S4" s="13"/>
      <c r="T4" s="14"/>
    </row>
    <row r="5" spans="1:21" x14ac:dyDescent="0.15">
      <c r="A5" s="107" t="s">
        <v>138</v>
      </c>
      <c r="B5" s="107"/>
      <c r="C5" s="107" t="s">
        <v>0</v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10" t="s">
        <v>79</v>
      </c>
      <c r="O5" s="111"/>
      <c r="P5" s="110" t="s">
        <v>8</v>
      </c>
      <c r="Q5" s="111"/>
    </row>
    <row r="6" spans="1:21" x14ac:dyDescent="0.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11"/>
      <c r="O6" s="111"/>
      <c r="P6" s="111"/>
      <c r="Q6" s="111"/>
    </row>
    <row r="7" spans="1:21" ht="13.5" customHeight="1" x14ac:dyDescent="0.15">
      <c r="A7" s="108"/>
      <c r="B7" s="108"/>
      <c r="C7" s="112" t="s">
        <v>6</v>
      </c>
      <c r="D7" s="112"/>
      <c r="E7" s="112"/>
      <c r="F7" s="112"/>
      <c r="G7" s="108"/>
      <c r="H7" s="44"/>
      <c r="I7" s="44"/>
      <c r="J7" s="112" t="s">
        <v>140</v>
      </c>
      <c r="K7" s="108"/>
      <c r="L7" s="112" t="s">
        <v>7</v>
      </c>
      <c r="M7" s="108"/>
      <c r="N7" s="111"/>
      <c r="O7" s="111"/>
      <c r="P7" s="111"/>
      <c r="Q7" s="111"/>
    </row>
    <row r="8" spans="1:21" x14ac:dyDescent="0.15">
      <c r="A8" s="108"/>
      <c r="B8" s="108"/>
      <c r="C8" s="108"/>
      <c r="D8" s="108"/>
      <c r="E8" s="108"/>
      <c r="F8" s="108"/>
      <c r="G8" s="108"/>
      <c r="H8" s="44"/>
      <c r="I8" s="44"/>
      <c r="J8" s="108"/>
      <c r="K8" s="108"/>
      <c r="L8" s="108"/>
      <c r="M8" s="108"/>
      <c r="N8" s="111"/>
      <c r="O8" s="111"/>
      <c r="P8" s="111"/>
      <c r="Q8" s="111"/>
    </row>
    <row r="9" spans="1:21" x14ac:dyDescent="0.15">
      <c r="A9" s="108"/>
      <c r="B9" s="108"/>
      <c r="C9" s="108"/>
      <c r="D9" s="108"/>
      <c r="E9" s="108"/>
      <c r="F9" s="108"/>
      <c r="G9" s="108"/>
      <c r="H9" s="44"/>
      <c r="I9" s="44"/>
      <c r="J9" s="108"/>
      <c r="K9" s="108"/>
      <c r="L9" s="108"/>
      <c r="M9" s="108"/>
      <c r="N9" s="111"/>
      <c r="O9" s="111"/>
      <c r="P9" s="111"/>
      <c r="Q9" s="111"/>
    </row>
    <row r="10" spans="1:21" ht="14.25" thickBot="1" x14ac:dyDescent="0.2">
      <c r="A10" s="109"/>
      <c r="B10" s="109"/>
      <c r="C10" s="108"/>
      <c r="D10" s="108"/>
      <c r="E10" s="108"/>
      <c r="F10" s="108"/>
      <c r="G10" s="108"/>
      <c r="H10" s="44"/>
      <c r="I10" s="44"/>
      <c r="J10" s="109"/>
      <c r="K10" s="109"/>
      <c r="L10" s="108"/>
      <c r="M10" s="108"/>
      <c r="N10" s="111"/>
      <c r="O10" s="111"/>
      <c r="P10" s="111"/>
      <c r="Q10" s="111"/>
    </row>
    <row r="11" spans="1:21" x14ac:dyDescent="0.15">
      <c r="A11" s="137">
        <v>3</v>
      </c>
      <c r="B11" s="138"/>
      <c r="C11" s="143">
        <v>3500000</v>
      </c>
      <c r="D11" s="144"/>
      <c r="E11" s="144"/>
      <c r="F11" s="144"/>
      <c r="G11" s="144"/>
      <c r="H11" s="92"/>
      <c r="I11" s="61"/>
      <c r="J11" s="145">
        <f>R38</f>
        <v>3258364</v>
      </c>
      <c r="K11" s="146"/>
      <c r="L11" s="151">
        <f>C11-J11</f>
        <v>241636</v>
      </c>
      <c r="M11" s="152"/>
      <c r="N11" s="153">
        <f>U38</f>
        <v>55656</v>
      </c>
      <c r="O11" s="154"/>
      <c r="P11" s="113">
        <f>MIN(L11:O11)</f>
        <v>55656</v>
      </c>
      <c r="Q11" s="114"/>
    </row>
    <row r="12" spans="1:21" x14ac:dyDescent="0.15">
      <c r="A12" s="139"/>
      <c r="B12" s="140"/>
      <c r="C12" s="143"/>
      <c r="D12" s="144"/>
      <c r="E12" s="144"/>
      <c r="F12" s="144"/>
      <c r="G12" s="144"/>
      <c r="H12" s="92"/>
      <c r="I12" s="61"/>
      <c r="J12" s="147"/>
      <c r="K12" s="148"/>
      <c r="L12" s="151"/>
      <c r="M12" s="152"/>
      <c r="N12" s="154"/>
      <c r="O12" s="154"/>
      <c r="P12" s="115"/>
      <c r="Q12" s="116"/>
    </row>
    <row r="13" spans="1:21" ht="14.25" thickBot="1" x14ac:dyDescent="0.2">
      <c r="A13" s="141"/>
      <c r="B13" s="142"/>
      <c r="C13" s="143"/>
      <c r="D13" s="144"/>
      <c r="E13" s="144"/>
      <c r="F13" s="144"/>
      <c r="G13" s="144"/>
      <c r="H13" s="92"/>
      <c r="I13" s="61"/>
      <c r="J13" s="149"/>
      <c r="K13" s="150"/>
      <c r="L13" s="151"/>
      <c r="M13" s="152"/>
      <c r="N13" s="154"/>
      <c r="O13" s="154"/>
      <c r="P13" s="117"/>
      <c r="Q13" s="118"/>
    </row>
    <row r="14" spans="1:2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7.25" customHeight="1" x14ac:dyDescent="0.15">
      <c r="A15" s="8" t="s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3" t="s">
        <v>1</v>
      </c>
      <c r="U15" s="173"/>
    </row>
    <row r="16" spans="1:21" ht="18.75" customHeight="1" x14ac:dyDescent="0.15">
      <c r="A16" s="125" t="s">
        <v>114</v>
      </c>
      <c r="B16" s="126" t="s">
        <v>124</v>
      </c>
      <c r="C16" s="131" t="s">
        <v>119</v>
      </c>
      <c r="D16" s="45"/>
      <c r="E16" s="133" t="s">
        <v>120</v>
      </c>
      <c r="F16" s="46"/>
      <c r="G16" s="119" t="s">
        <v>121</v>
      </c>
      <c r="H16" s="47"/>
      <c r="I16" s="47"/>
      <c r="J16" s="112" t="s">
        <v>118</v>
      </c>
      <c r="K16" s="108"/>
      <c r="L16" s="112" t="s">
        <v>117</v>
      </c>
      <c r="M16" s="108"/>
      <c r="N16" s="136" t="s">
        <v>76</v>
      </c>
      <c r="O16" s="108"/>
      <c r="P16" s="119" t="s">
        <v>78</v>
      </c>
      <c r="Q16" s="120"/>
      <c r="R16" s="123" t="s">
        <v>122</v>
      </c>
      <c r="S16" s="124"/>
      <c r="T16" s="126" t="s">
        <v>77</v>
      </c>
      <c r="U16" s="126" t="s">
        <v>80</v>
      </c>
    </row>
    <row r="17" spans="1:21" ht="18.75" customHeight="1" thickBot="1" x14ac:dyDescent="0.2">
      <c r="A17" s="129"/>
      <c r="B17" s="130"/>
      <c r="C17" s="132"/>
      <c r="D17" s="48"/>
      <c r="E17" s="134"/>
      <c r="F17" s="49"/>
      <c r="G17" s="135"/>
      <c r="H17" s="50"/>
      <c r="I17" s="50"/>
      <c r="J17" s="109"/>
      <c r="K17" s="109"/>
      <c r="L17" s="109"/>
      <c r="M17" s="109"/>
      <c r="N17" s="108"/>
      <c r="O17" s="108"/>
      <c r="P17" s="121"/>
      <c r="Q17" s="122"/>
      <c r="R17" s="125"/>
      <c r="S17" s="125"/>
      <c r="T17" s="127"/>
      <c r="U17" s="128"/>
    </row>
    <row r="18" spans="1:21" x14ac:dyDescent="0.15">
      <c r="A18" s="181">
        <v>1</v>
      </c>
      <c r="B18" s="155" t="s">
        <v>133</v>
      </c>
      <c r="C18" s="157" t="s">
        <v>125</v>
      </c>
      <c r="D18" s="159" t="str">
        <f>VLOOKUP(C18,$C$47:$J$52,2,FALSE)</f>
        <v>1</v>
      </c>
      <c r="E18" s="161" t="s">
        <v>14</v>
      </c>
      <c r="F18" s="159">
        <f>VLOOKUP(E18,$E$47:$J$52,2,FALSE)</f>
        <v>1</v>
      </c>
      <c r="G18" s="161">
        <v>3</v>
      </c>
      <c r="H18" s="175">
        <f>VLOOKUP(G18,$G$47:$H$52,2,FALSE)</f>
        <v>3</v>
      </c>
      <c r="I18" s="177" t="str">
        <f>D18&amp;F18&amp;H18</f>
        <v>113</v>
      </c>
      <c r="J18" s="184" t="s">
        <v>136</v>
      </c>
      <c r="K18" s="185"/>
      <c r="L18" s="188">
        <v>12</v>
      </c>
      <c r="M18" s="189"/>
      <c r="N18" s="164">
        <f>IFERROR(VLOOKUP(I18,$C$58:$D$111,2,FALSE),0)</f>
        <v>127000</v>
      </c>
      <c r="O18" s="192"/>
      <c r="P18" s="163">
        <f>L18*N18</f>
        <v>1524000</v>
      </c>
      <c r="Q18" s="164"/>
      <c r="R18" s="167">
        <v>1518364</v>
      </c>
      <c r="S18" s="168"/>
      <c r="T18" s="171">
        <f>SUM(L18*N18-R18)</f>
        <v>5636</v>
      </c>
      <c r="U18" s="179">
        <f>MAX(T18,0)</f>
        <v>5636</v>
      </c>
    </row>
    <row r="19" spans="1:21" x14ac:dyDescent="0.15">
      <c r="A19" s="182"/>
      <c r="B19" s="156"/>
      <c r="C19" s="158"/>
      <c r="D19" s="160"/>
      <c r="E19" s="162"/>
      <c r="F19" s="160"/>
      <c r="G19" s="162"/>
      <c r="H19" s="176"/>
      <c r="I19" s="178"/>
      <c r="J19" s="186"/>
      <c r="K19" s="187"/>
      <c r="L19" s="190"/>
      <c r="M19" s="191"/>
      <c r="N19" s="166"/>
      <c r="O19" s="193"/>
      <c r="P19" s="165"/>
      <c r="Q19" s="166"/>
      <c r="R19" s="169"/>
      <c r="S19" s="170"/>
      <c r="T19" s="172"/>
      <c r="U19" s="180"/>
    </row>
    <row r="20" spans="1:21" ht="13.5" customHeight="1" x14ac:dyDescent="0.15">
      <c r="A20" s="181">
        <v>2</v>
      </c>
      <c r="B20" s="156" t="s">
        <v>133</v>
      </c>
      <c r="C20" s="183" t="s">
        <v>125</v>
      </c>
      <c r="D20" s="159" t="str">
        <f t="shared" ref="D20" si="0">VLOOKUP(C20,$C$47:$J$52,2,FALSE)</f>
        <v>1</v>
      </c>
      <c r="E20" s="174" t="s">
        <v>14</v>
      </c>
      <c r="F20" s="159">
        <f t="shared" ref="F20" si="1">VLOOKUP(E20,$E$47:$J$52,2,FALSE)</f>
        <v>1</v>
      </c>
      <c r="G20" s="174">
        <v>2</v>
      </c>
      <c r="H20" s="175">
        <f t="shared" ref="H20" si="2">VLOOKUP(G20,$G$47:$H$52,2,FALSE)</f>
        <v>2</v>
      </c>
      <c r="I20" s="177" t="str">
        <f t="shared" ref="I20" si="3">D20&amp;F20&amp;H20</f>
        <v>112</v>
      </c>
      <c r="J20" s="186" t="s">
        <v>137</v>
      </c>
      <c r="K20" s="187"/>
      <c r="L20" s="190">
        <v>4.41</v>
      </c>
      <c r="M20" s="191"/>
      <c r="N20" s="164">
        <f>IFERROR(VLOOKUP(I20,$C$58:$D$111,2,FALSE),0)</f>
        <v>122000</v>
      </c>
      <c r="O20" s="192"/>
      <c r="P20" s="163">
        <f t="shared" ref="P20" si="4">L20*N20</f>
        <v>538020</v>
      </c>
      <c r="Q20" s="164"/>
      <c r="R20" s="194">
        <v>500000</v>
      </c>
      <c r="S20" s="170"/>
      <c r="T20" s="171">
        <f>SUM(L20*N20-R20)</f>
        <v>38020</v>
      </c>
      <c r="U20" s="179">
        <f t="shared" ref="U20" si="5">MAX(T20,0)</f>
        <v>38020</v>
      </c>
    </row>
    <row r="21" spans="1:21" x14ac:dyDescent="0.15">
      <c r="A21" s="182"/>
      <c r="B21" s="156"/>
      <c r="C21" s="158"/>
      <c r="D21" s="160"/>
      <c r="E21" s="162"/>
      <c r="F21" s="160"/>
      <c r="G21" s="162"/>
      <c r="H21" s="176"/>
      <c r="I21" s="178"/>
      <c r="J21" s="186"/>
      <c r="K21" s="187"/>
      <c r="L21" s="190"/>
      <c r="M21" s="191"/>
      <c r="N21" s="166"/>
      <c r="O21" s="193"/>
      <c r="P21" s="165"/>
      <c r="Q21" s="166"/>
      <c r="R21" s="169"/>
      <c r="S21" s="170"/>
      <c r="T21" s="172"/>
      <c r="U21" s="180"/>
    </row>
    <row r="22" spans="1:21" x14ac:dyDescent="0.15">
      <c r="A22" s="181">
        <v>3</v>
      </c>
      <c r="B22" s="156" t="s">
        <v>134</v>
      </c>
      <c r="C22" s="183" t="s">
        <v>9</v>
      </c>
      <c r="D22" s="159" t="str">
        <f t="shared" ref="D22" si="6">VLOOKUP(C22,$C$47:$J$52,2,FALSE)</f>
        <v>3</v>
      </c>
      <c r="E22" s="174" t="s">
        <v>15</v>
      </c>
      <c r="F22" s="159">
        <f t="shared" ref="F22" si="7">VLOOKUP(E22,$E$47:$J$52,2,FALSE)</f>
        <v>2</v>
      </c>
      <c r="G22" s="174">
        <v>3</v>
      </c>
      <c r="H22" s="175">
        <f t="shared" ref="H22" si="8">VLOOKUP(G22,$G$47:$H$52,2,FALSE)</f>
        <v>3</v>
      </c>
      <c r="I22" s="177" t="str">
        <f t="shared" ref="I22" si="9">D22&amp;F22&amp;H22</f>
        <v>323</v>
      </c>
      <c r="J22" s="186" t="s">
        <v>135</v>
      </c>
      <c r="K22" s="187"/>
      <c r="L22" s="190">
        <v>10</v>
      </c>
      <c r="M22" s="191"/>
      <c r="N22" s="164">
        <f>IFERROR(VLOOKUP(I22,$C$58:$D$111,2,FALSE),0)</f>
        <v>101000</v>
      </c>
      <c r="O22" s="192"/>
      <c r="P22" s="163">
        <f t="shared" ref="P22" si="10">L22*N22</f>
        <v>1010000</v>
      </c>
      <c r="Q22" s="164"/>
      <c r="R22" s="194">
        <v>1000000</v>
      </c>
      <c r="S22" s="170"/>
      <c r="T22" s="171">
        <f>SUM(L22*N22-R22)</f>
        <v>10000</v>
      </c>
      <c r="U22" s="179">
        <f t="shared" ref="U22" si="11">MAX(T22,0)</f>
        <v>10000</v>
      </c>
    </row>
    <row r="23" spans="1:21" x14ac:dyDescent="0.15">
      <c r="A23" s="182"/>
      <c r="B23" s="156"/>
      <c r="C23" s="158"/>
      <c r="D23" s="160"/>
      <c r="E23" s="162"/>
      <c r="F23" s="160"/>
      <c r="G23" s="162"/>
      <c r="H23" s="176"/>
      <c r="I23" s="178"/>
      <c r="J23" s="186"/>
      <c r="K23" s="187"/>
      <c r="L23" s="190"/>
      <c r="M23" s="191"/>
      <c r="N23" s="166"/>
      <c r="O23" s="193"/>
      <c r="P23" s="165"/>
      <c r="Q23" s="166"/>
      <c r="R23" s="169"/>
      <c r="S23" s="170"/>
      <c r="T23" s="172"/>
      <c r="U23" s="180"/>
    </row>
    <row r="24" spans="1:21" x14ac:dyDescent="0.15">
      <c r="A24" s="181">
        <v>4</v>
      </c>
      <c r="B24" s="156" t="s">
        <v>134</v>
      </c>
      <c r="C24" s="183" t="s">
        <v>9</v>
      </c>
      <c r="D24" s="159" t="str">
        <f t="shared" ref="D24" si="12">VLOOKUP(C24,$C$47:$J$52,2,FALSE)</f>
        <v>3</v>
      </c>
      <c r="E24" s="174" t="s">
        <v>15</v>
      </c>
      <c r="F24" s="159">
        <f t="shared" ref="F24" si="13">VLOOKUP(E24,$E$47:$J$52,2,FALSE)</f>
        <v>2</v>
      </c>
      <c r="G24" s="174">
        <v>4</v>
      </c>
      <c r="H24" s="175">
        <f t="shared" ref="H24" si="14">VLOOKUP(G24,$G$47:$H$52,2,FALSE)</f>
        <v>4</v>
      </c>
      <c r="I24" s="177" t="str">
        <f t="shared" ref="I24" si="15">D24&amp;F24&amp;H24</f>
        <v>324</v>
      </c>
      <c r="J24" s="186" t="s">
        <v>135</v>
      </c>
      <c r="K24" s="187"/>
      <c r="L24" s="190">
        <v>2</v>
      </c>
      <c r="M24" s="191"/>
      <c r="N24" s="164">
        <f t="shared" ref="N24" si="16">IFERROR(VLOOKUP(I24,$C$58:$D$111,2,FALSE),0)</f>
        <v>121000</v>
      </c>
      <c r="O24" s="192"/>
      <c r="P24" s="163">
        <f>L24*N24</f>
        <v>242000</v>
      </c>
      <c r="Q24" s="164"/>
      <c r="R24" s="194">
        <v>240000</v>
      </c>
      <c r="S24" s="170"/>
      <c r="T24" s="171">
        <f t="shared" ref="T24" si="17">SUM(L24*N24-R24)</f>
        <v>2000</v>
      </c>
      <c r="U24" s="179">
        <f t="shared" ref="U24" si="18">MAX(T24,0)</f>
        <v>2000</v>
      </c>
    </row>
    <row r="25" spans="1:21" x14ac:dyDescent="0.15">
      <c r="A25" s="182"/>
      <c r="B25" s="156"/>
      <c r="C25" s="158"/>
      <c r="D25" s="160"/>
      <c r="E25" s="162"/>
      <c r="F25" s="160"/>
      <c r="G25" s="162"/>
      <c r="H25" s="176"/>
      <c r="I25" s="178"/>
      <c r="J25" s="186"/>
      <c r="K25" s="187"/>
      <c r="L25" s="190"/>
      <c r="M25" s="191"/>
      <c r="N25" s="166"/>
      <c r="O25" s="193"/>
      <c r="P25" s="165"/>
      <c r="Q25" s="166"/>
      <c r="R25" s="169"/>
      <c r="S25" s="170"/>
      <c r="T25" s="172"/>
      <c r="U25" s="180"/>
    </row>
    <row r="26" spans="1:21" x14ac:dyDescent="0.15">
      <c r="A26" s="181">
        <v>5</v>
      </c>
      <c r="B26" s="195"/>
      <c r="C26" s="183" t="s">
        <v>9</v>
      </c>
      <c r="D26" s="159" t="str">
        <f t="shared" ref="D26" si="19">VLOOKUP(C26,$C$47:$J$52,2,FALSE)</f>
        <v>3</v>
      </c>
      <c r="E26" s="174" t="s">
        <v>14</v>
      </c>
      <c r="F26" s="159">
        <f t="shared" ref="F26" si="20">VLOOKUP(E26,$E$47:$J$52,2,FALSE)</f>
        <v>1</v>
      </c>
      <c r="G26" s="174">
        <v>0</v>
      </c>
      <c r="H26" s="175" t="e">
        <f t="shared" ref="H26" si="21">VLOOKUP(G26,$G$47:$H$52,2,FALSE)</f>
        <v>#N/A</v>
      </c>
      <c r="I26" s="177" t="e">
        <f t="shared" ref="I26" si="22">D26&amp;F26&amp;H26</f>
        <v>#N/A</v>
      </c>
      <c r="J26" s="196"/>
      <c r="K26" s="197"/>
      <c r="L26" s="198"/>
      <c r="M26" s="199"/>
      <c r="N26" s="164">
        <f t="shared" ref="N26" si="23">IFERROR(VLOOKUP(I26,$C$58:$D$111,2,FALSE),0)</f>
        <v>0</v>
      </c>
      <c r="O26" s="192"/>
      <c r="P26" s="163">
        <f t="shared" ref="P26" si="24">L26*N26</f>
        <v>0</v>
      </c>
      <c r="Q26" s="164"/>
      <c r="R26" s="194"/>
      <c r="S26" s="170"/>
      <c r="T26" s="171">
        <f t="shared" ref="T26" si="25">SUM(L26*N26-R26)</f>
        <v>0</v>
      </c>
      <c r="U26" s="179">
        <f t="shared" ref="U26" si="26">MAX(T26,0)</f>
        <v>0</v>
      </c>
    </row>
    <row r="27" spans="1:21" x14ac:dyDescent="0.15">
      <c r="A27" s="182"/>
      <c r="B27" s="195"/>
      <c r="C27" s="158"/>
      <c r="D27" s="160"/>
      <c r="E27" s="162"/>
      <c r="F27" s="160"/>
      <c r="G27" s="162"/>
      <c r="H27" s="176"/>
      <c r="I27" s="178"/>
      <c r="J27" s="196"/>
      <c r="K27" s="197"/>
      <c r="L27" s="198"/>
      <c r="M27" s="199"/>
      <c r="N27" s="166"/>
      <c r="O27" s="193"/>
      <c r="P27" s="165"/>
      <c r="Q27" s="166"/>
      <c r="R27" s="169"/>
      <c r="S27" s="170"/>
      <c r="T27" s="172"/>
      <c r="U27" s="180"/>
    </row>
    <row r="28" spans="1:21" x14ac:dyDescent="0.15">
      <c r="A28" s="181">
        <v>6</v>
      </c>
      <c r="B28" s="195"/>
      <c r="C28" s="183" t="s">
        <v>9</v>
      </c>
      <c r="D28" s="159" t="str">
        <f t="shared" ref="D28" si="27">VLOOKUP(C28,$C$47:$J$52,2,FALSE)</f>
        <v>3</v>
      </c>
      <c r="E28" s="174" t="s">
        <v>14</v>
      </c>
      <c r="F28" s="159">
        <f t="shared" ref="F28" si="28">VLOOKUP(E28,$E$47:$J$52,2,FALSE)</f>
        <v>1</v>
      </c>
      <c r="G28" s="174">
        <v>0</v>
      </c>
      <c r="H28" s="175" t="e">
        <f t="shared" ref="H28" si="29">VLOOKUP(G28,$G$47:$H$52,2,FALSE)</f>
        <v>#N/A</v>
      </c>
      <c r="I28" s="177" t="e">
        <f t="shared" ref="I28" si="30">D28&amp;F28&amp;H28</f>
        <v>#N/A</v>
      </c>
      <c r="J28" s="200"/>
      <c r="K28" s="201"/>
      <c r="L28" s="198"/>
      <c r="M28" s="199"/>
      <c r="N28" s="164">
        <f>IFERROR(VLOOKUP(I28,$C$58:$D$111,2,FALSE),0)</f>
        <v>0</v>
      </c>
      <c r="O28" s="192"/>
      <c r="P28" s="163">
        <f t="shared" ref="P28" si="31">L28*N28</f>
        <v>0</v>
      </c>
      <c r="Q28" s="164"/>
      <c r="R28" s="169"/>
      <c r="S28" s="170"/>
      <c r="T28" s="171">
        <f t="shared" ref="T28" si="32">SUM(L28*N28-R28)</f>
        <v>0</v>
      </c>
      <c r="U28" s="179">
        <f t="shared" ref="U28" si="33">MAX(T28,0)</f>
        <v>0</v>
      </c>
    </row>
    <row r="29" spans="1:21" x14ac:dyDescent="0.15">
      <c r="A29" s="182"/>
      <c r="B29" s="195"/>
      <c r="C29" s="158"/>
      <c r="D29" s="160"/>
      <c r="E29" s="162"/>
      <c r="F29" s="160"/>
      <c r="G29" s="162"/>
      <c r="H29" s="176"/>
      <c r="I29" s="178"/>
      <c r="J29" s="200"/>
      <c r="K29" s="201"/>
      <c r="L29" s="198"/>
      <c r="M29" s="199"/>
      <c r="N29" s="166"/>
      <c r="O29" s="193"/>
      <c r="P29" s="165"/>
      <c r="Q29" s="166"/>
      <c r="R29" s="169"/>
      <c r="S29" s="170"/>
      <c r="T29" s="172"/>
      <c r="U29" s="180"/>
    </row>
    <row r="30" spans="1:21" x14ac:dyDescent="0.15">
      <c r="A30" s="181">
        <v>7</v>
      </c>
      <c r="B30" s="195"/>
      <c r="C30" s="183" t="s">
        <v>9</v>
      </c>
      <c r="D30" s="159" t="str">
        <f t="shared" ref="D30" si="34">VLOOKUP(C30,$C$47:$J$52,2,FALSE)</f>
        <v>3</v>
      </c>
      <c r="E30" s="174" t="s">
        <v>14</v>
      </c>
      <c r="F30" s="159">
        <f t="shared" ref="F30" si="35">VLOOKUP(E30,$E$47:$J$52,2,FALSE)</f>
        <v>1</v>
      </c>
      <c r="G30" s="174">
        <v>0</v>
      </c>
      <c r="H30" s="175" t="e">
        <f t="shared" ref="H30" si="36">VLOOKUP(G30,$G$47:$H$52,2,FALSE)</f>
        <v>#N/A</v>
      </c>
      <c r="I30" s="177" t="e">
        <f t="shared" ref="I30" si="37">D30&amp;F30&amp;H30</f>
        <v>#N/A</v>
      </c>
      <c r="J30" s="196"/>
      <c r="K30" s="197"/>
      <c r="L30" s="198"/>
      <c r="M30" s="199"/>
      <c r="N30" s="164">
        <f t="shared" ref="N30" si="38">IFERROR(VLOOKUP(I30,$C$58:$D$111,2,FALSE),0)</f>
        <v>0</v>
      </c>
      <c r="O30" s="192"/>
      <c r="P30" s="163">
        <f t="shared" ref="P30" si="39">L30*N30</f>
        <v>0</v>
      </c>
      <c r="Q30" s="164"/>
      <c r="R30" s="194"/>
      <c r="S30" s="170"/>
      <c r="T30" s="171">
        <f t="shared" ref="T30" si="40">SUM(L30*N30-R30)</f>
        <v>0</v>
      </c>
      <c r="U30" s="179">
        <f t="shared" ref="U30" si="41">MAX(T30,0)</f>
        <v>0</v>
      </c>
    </row>
    <row r="31" spans="1:21" x14ac:dyDescent="0.15">
      <c r="A31" s="182"/>
      <c r="B31" s="195"/>
      <c r="C31" s="158"/>
      <c r="D31" s="160"/>
      <c r="E31" s="162"/>
      <c r="F31" s="160"/>
      <c r="G31" s="162"/>
      <c r="H31" s="176"/>
      <c r="I31" s="178"/>
      <c r="J31" s="196"/>
      <c r="K31" s="197"/>
      <c r="L31" s="198"/>
      <c r="M31" s="199"/>
      <c r="N31" s="166"/>
      <c r="O31" s="193"/>
      <c r="P31" s="165"/>
      <c r="Q31" s="166"/>
      <c r="R31" s="169"/>
      <c r="S31" s="170"/>
      <c r="T31" s="172"/>
      <c r="U31" s="180"/>
    </row>
    <row r="32" spans="1:21" x14ac:dyDescent="0.15">
      <c r="A32" s="181">
        <v>8</v>
      </c>
      <c r="B32" s="195"/>
      <c r="C32" s="183" t="s">
        <v>9</v>
      </c>
      <c r="D32" s="159" t="str">
        <f t="shared" ref="D32" si="42">VLOOKUP(C32,$C$47:$J$52,2,FALSE)</f>
        <v>3</v>
      </c>
      <c r="E32" s="174" t="s">
        <v>14</v>
      </c>
      <c r="F32" s="159">
        <f t="shared" ref="F32" si="43">VLOOKUP(E32,$E$47:$J$52,2,FALSE)</f>
        <v>1</v>
      </c>
      <c r="G32" s="174">
        <v>0</v>
      </c>
      <c r="H32" s="175" t="e">
        <f t="shared" ref="H32" si="44">VLOOKUP(G32,$G$47:$H$52,2,FALSE)</f>
        <v>#N/A</v>
      </c>
      <c r="I32" s="177" t="e">
        <f t="shared" ref="I32" si="45">D32&amp;F32&amp;H32</f>
        <v>#N/A</v>
      </c>
      <c r="J32" s="200"/>
      <c r="K32" s="201"/>
      <c r="L32" s="198"/>
      <c r="M32" s="199"/>
      <c r="N32" s="164">
        <f>IFERROR(VLOOKUP(I32,$C$58:$D$111,2,FALSE),0)</f>
        <v>0</v>
      </c>
      <c r="O32" s="192"/>
      <c r="P32" s="163">
        <f t="shared" ref="P32" si="46">L32*N32</f>
        <v>0</v>
      </c>
      <c r="Q32" s="164"/>
      <c r="R32" s="169"/>
      <c r="S32" s="170"/>
      <c r="T32" s="171">
        <f t="shared" ref="T32" si="47">SUM(L32*N32-R32)</f>
        <v>0</v>
      </c>
      <c r="U32" s="179">
        <f t="shared" ref="U32" si="48">MAX(T32,0)</f>
        <v>0</v>
      </c>
    </row>
    <row r="33" spans="1:21" x14ac:dyDescent="0.15">
      <c r="A33" s="182"/>
      <c r="B33" s="195"/>
      <c r="C33" s="158"/>
      <c r="D33" s="160"/>
      <c r="E33" s="162"/>
      <c r="F33" s="160"/>
      <c r="G33" s="162"/>
      <c r="H33" s="176"/>
      <c r="I33" s="178"/>
      <c r="J33" s="200"/>
      <c r="K33" s="201"/>
      <c r="L33" s="198"/>
      <c r="M33" s="199"/>
      <c r="N33" s="166"/>
      <c r="O33" s="193"/>
      <c r="P33" s="165"/>
      <c r="Q33" s="166"/>
      <c r="R33" s="169"/>
      <c r="S33" s="170"/>
      <c r="T33" s="172"/>
      <c r="U33" s="180"/>
    </row>
    <row r="34" spans="1:21" x14ac:dyDescent="0.15">
      <c r="A34" s="181">
        <v>9</v>
      </c>
      <c r="B34" s="195"/>
      <c r="C34" s="183" t="s">
        <v>9</v>
      </c>
      <c r="D34" s="159" t="str">
        <f t="shared" ref="D34" si="49">VLOOKUP(C34,$C$47:$J$52,2,FALSE)</f>
        <v>3</v>
      </c>
      <c r="E34" s="174" t="s">
        <v>14</v>
      </c>
      <c r="F34" s="159">
        <f t="shared" ref="F34" si="50">VLOOKUP(E34,$E$47:$J$52,2,FALSE)</f>
        <v>1</v>
      </c>
      <c r="G34" s="174">
        <v>0</v>
      </c>
      <c r="H34" s="175" t="e">
        <f t="shared" ref="H34" si="51">VLOOKUP(G34,$G$47:$H$52,2,FALSE)</f>
        <v>#N/A</v>
      </c>
      <c r="I34" s="177" t="e">
        <f t="shared" ref="I34" si="52">D34&amp;F34&amp;H34</f>
        <v>#N/A</v>
      </c>
      <c r="J34" s="200"/>
      <c r="K34" s="201"/>
      <c r="L34" s="198"/>
      <c r="M34" s="199"/>
      <c r="N34" s="164">
        <f>IFERROR(VLOOKUP(I34,$C$58:$D$111,2,FALSE),0)</f>
        <v>0</v>
      </c>
      <c r="O34" s="192"/>
      <c r="P34" s="163">
        <f t="shared" ref="P34" si="53">L34*N34</f>
        <v>0</v>
      </c>
      <c r="Q34" s="164"/>
      <c r="R34" s="169"/>
      <c r="S34" s="170"/>
      <c r="T34" s="171">
        <f t="shared" ref="T34" si="54">SUM(L34*N34-R34)</f>
        <v>0</v>
      </c>
      <c r="U34" s="179">
        <f t="shared" ref="U34" si="55">MAX(T34,0)</f>
        <v>0</v>
      </c>
    </row>
    <row r="35" spans="1:21" x14ac:dyDescent="0.15">
      <c r="A35" s="182"/>
      <c r="B35" s="195"/>
      <c r="C35" s="158"/>
      <c r="D35" s="160"/>
      <c r="E35" s="162"/>
      <c r="F35" s="160"/>
      <c r="G35" s="162"/>
      <c r="H35" s="176"/>
      <c r="I35" s="178"/>
      <c r="J35" s="200"/>
      <c r="K35" s="201"/>
      <c r="L35" s="198"/>
      <c r="M35" s="199"/>
      <c r="N35" s="166"/>
      <c r="O35" s="193"/>
      <c r="P35" s="165"/>
      <c r="Q35" s="166"/>
      <c r="R35" s="169"/>
      <c r="S35" s="170"/>
      <c r="T35" s="172"/>
      <c r="U35" s="180"/>
    </row>
    <row r="36" spans="1:21" x14ac:dyDescent="0.15">
      <c r="A36" s="181">
        <v>10</v>
      </c>
      <c r="B36" s="195"/>
      <c r="C36" s="183" t="s">
        <v>9</v>
      </c>
      <c r="D36" s="159" t="str">
        <f t="shared" ref="D36" si="56">VLOOKUP(C36,$C$47:$J$52,2,FALSE)</f>
        <v>3</v>
      </c>
      <c r="E36" s="174" t="s">
        <v>14</v>
      </c>
      <c r="F36" s="159">
        <f t="shared" ref="F36" si="57">VLOOKUP(E36,$E$47:$J$52,2,FALSE)</f>
        <v>1</v>
      </c>
      <c r="G36" s="174">
        <v>0</v>
      </c>
      <c r="H36" s="175" t="e">
        <f t="shared" ref="H36" si="58">VLOOKUP(G36,$G$47:$H$52,2,FALSE)</f>
        <v>#N/A</v>
      </c>
      <c r="I36" s="177" t="e">
        <f t="shared" ref="I36" si="59">D36&amp;F36&amp;H36</f>
        <v>#N/A</v>
      </c>
      <c r="J36" s="200"/>
      <c r="K36" s="201"/>
      <c r="L36" s="198"/>
      <c r="M36" s="199"/>
      <c r="N36" s="164">
        <f>IFERROR(VLOOKUP(I36,$C$58:$D$111,2,FALSE),0)</f>
        <v>0</v>
      </c>
      <c r="O36" s="192"/>
      <c r="P36" s="163">
        <f t="shared" ref="P36" si="60">L36*N36</f>
        <v>0</v>
      </c>
      <c r="Q36" s="164"/>
      <c r="R36" s="169"/>
      <c r="S36" s="170"/>
      <c r="T36" s="171">
        <f t="shared" ref="T36" si="61">SUM(L36*N36-R36)</f>
        <v>0</v>
      </c>
      <c r="U36" s="179">
        <f t="shared" ref="U36" si="62">MAX(T36,0)</f>
        <v>0</v>
      </c>
    </row>
    <row r="37" spans="1:21" ht="14.25" thickBot="1" x14ac:dyDescent="0.2">
      <c r="A37" s="182"/>
      <c r="B37" s="202"/>
      <c r="C37" s="203"/>
      <c r="D37" s="160"/>
      <c r="E37" s="204"/>
      <c r="F37" s="160"/>
      <c r="G37" s="204"/>
      <c r="H37" s="176"/>
      <c r="I37" s="178"/>
      <c r="J37" s="226"/>
      <c r="K37" s="227"/>
      <c r="L37" s="228"/>
      <c r="M37" s="229"/>
      <c r="N37" s="166"/>
      <c r="O37" s="193"/>
      <c r="P37" s="165"/>
      <c r="Q37" s="166"/>
      <c r="R37" s="206"/>
      <c r="S37" s="207"/>
      <c r="T37" s="172"/>
      <c r="U37" s="180"/>
    </row>
    <row r="38" spans="1:21" x14ac:dyDescent="0.15">
      <c r="A38" s="208" t="s">
        <v>2</v>
      </c>
      <c r="B38" s="209"/>
      <c r="C38" s="209"/>
      <c r="D38" s="210"/>
      <c r="E38" s="209"/>
      <c r="F38" s="210"/>
      <c r="G38" s="209"/>
      <c r="H38" s="210"/>
      <c r="I38" s="210"/>
      <c r="J38" s="209"/>
      <c r="K38" s="211"/>
      <c r="L38" s="215"/>
      <c r="M38" s="215"/>
      <c r="N38" s="217"/>
      <c r="O38" s="217"/>
      <c r="P38" s="218">
        <f>SUM(P18:Q37)</f>
        <v>3314020</v>
      </c>
      <c r="Q38" s="219"/>
      <c r="R38" s="222">
        <f>SUM(R18:S37)</f>
        <v>3258364</v>
      </c>
      <c r="S38" s="222"/>
      <c r="T38" s="224">
        <f>SUM(T18:T37)</f>
        <v>55656</v>
      </c>
      <c r="U38" s="179">
        <f>SUM(U18:U37)</f>
        <v>55656</v>
      </c>
    </row>
    <row r="39" spans="1:21" x14ac:dyDescent="0.1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  <c r="L39" s="216"/>
      <c r="M39" s="216"/>
      <c r="N39" s="217"/>
      <c r="O39" s="217"/>
      <c r="P39" s="220"/>
      <c r="Q39" s="221"/>
      <c r="R39" s="223"/>
      <c r="S39" s="223"/>
      <c r="T39" s="225"/>
      <c r="U39" s="180"/>
    </row>
    <row r="40" spans="1:21" s="29" customFormat="1" x14ac:dyDescent="0.15">
      <c r="A40" s="29" t="s">
        <v>113</v>
      </c>
    </row>
    <row r="41" spans="1:21" ht="14.25" customHeight="1" x14ac:dyDescent="0.15">
      <c r="A41" s="205" t="s">
        <v>110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</row>
    <row r="42" spans="1:21" x14ac:dyDescent="0.15">
      <c r="A42" s="205" t="s">
        <v>111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</row>
    <row r="43" spans="1:21" x14ac:dyDescent="0.15">
      <c r="A43" s="205" t="s">
        <v>75</v>
      </c>
      <c r="B43" s="205"/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</row>
    <row r="44" spans="1:21" x14ac:dyDescent="0.15">
      <c r="A44" s="205" t="s">
        <v>112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</row>
    <row r="45" spans="1:21" x14ac:dyDescent="0.15">
      <c r="A45" s="7" t="s">
        <v>145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 spans="1:21" hidden="1" x14ac:dyDescent="0.15">
      <c r="C46" s="1" t="s">
        <v>20</v>
      </c>
      <c r="E46" s="1" t="s">
        <v>19</v>
      </c>
      <c r="G46" s="1" t="s">
        <v>18</v>
      </c>
    </row>
    <row r="47" spans="1:21" ht="30" hidden="1" customHeight="1" x14ac:dyDescent="0.15">
      <c r="C47" s="31" t="s">
        <v>126</v>
      </c>
      <c r="D47" s="3" t="s">
        <v>11</v>
      </c>
      <c r="E47" s="3" t="s">
        <v>14</v>
      </c>
      <c r="F47" s="3">
        <v>1</v>
      </c>
      <c r="G47" s="3" t="s">
        <v>17</v>
      </c>
      <c r="H47" s="3">
        <v>1</v>
      </c>
      <c r="I47" s="3"/>
      <c r="J47" s="34"/>
    </row>
    <row r="48" spans="1:21" ht="30" hidden="1" customHeight="1" x14ac:dyDescent="0.15">
      <c r="C48" s="32" t="s">
        <v>127</v>
      </c>
      <c r="D48" s="3" t="s">
        <v>12</v>
      </c>
      <c r="E48" s="3" t="s">
        <v>15</v>
      </c>
      <c r="F48" s="3">
        <v>2</v>
      </c>
      <c r="G48" s="3">
        <v>2</v>
      </c>
      <c r="H48" s="3">
        <v>2</v>
      </c>
      <c r="I48" s="3"/>
      <c r="J48" s="34"/>
    </row>
    <row r="49" spans="3:10" ht="30" hidden="1" customHeight="1" x14ac:dyDescent="0.15">
      <c r="C49" s="32" t="s">
        <v>123</v>
      </c>
      <c r="D49" s="3" t="s">
        <v>13</v>
      </c>
      <c r="E49" s="3" t="s">
        <v>16</v>
      </c>
      <c r="F49" s="3">
        <v>3</v>
      </c>
      <c r="G49" s="3">
        <v>3</v>
      </c>
      <c r="H49" s="3">
        <v>3</v>
      </c>
      <c r="I49" s="3"/>
      <c r="J49" s="34"/>
    </row>
    <row r="50" spans="3:10" ht="30" hidden="1" customHeight="1" x14ac:dyDescent="0.15">
      <c r="C50" s="3"/>
      <c r="D50" s="3"/>
      <c r="E50" s="3"/>
      <c r="F50" s="3"/>
      <c r="G50" s="3">
        <v>4</v>
      </c>
      <c r="H50" s="3">
        <v>4</v>
      </c>
      <c r="I50" s="3"/>
      <c r="J50" s="34"/>
    </row>
    <row r="51" spans="3:10" ht="30" hidden="1" customHeight="1" x14ac:dyDescent="0.15">
      <c r="C51" s="33"/>
      <c r="D51" s="34"/>
      <c r="E51" s="34"/>
      <c r="F51" s="3"/>
      <c r="G51" s="3">
        <v>5</v>
      </c>
      <c r="H51" s="3">
        <v>5</v>
      </c>
      <c r="I51" s="3"/>
      <c r="J51" s="34"/>
    </row>
    <row r="52" spans="3:10" ht="30" hidden="1" customHeight="1" x14ac:dyDescent="0.15">
      <c r="C52" s="34"/>
      <c r="D52" s="34"/>
      <c r="E52" s="34"/>
      <c r="F52" s="3"/>
      <c r="G52" s="3">
        <v>6</v>
      </c>
      <c r="H52" s="3">
        <v>6</v>
      </c>
      <c r="I52" s="3"/>
      <c r="J52" s="34"/>
    </row>
    <row r="53" spans="3:10" ht="30" hidden="1" customHeight="1" x14ac:dyDescent="0.15"/>
    <row r="54" spans="3:10" ht="30" hidden="1" customHeight="1" x14ac:dyDescent="0.15"/>
    <row r="55" spans="3:10" ht="30" hidden="1" customHeight="1" x14ac:dyDescent="0.15"/>
    <row r="56" spans="3:10" ht="30" hidden="1" customHeight="1" x14ac:dyDescent="0.15">
      <c r="C56" s="4"/>
    </row>
    <row r="57" spans="3:10" ht="30" hidden="1" customHeight="1" x14ac:dyDescent="0.15"/>
    <row r="58" spans="3:10" ht="30" hidden="1" customHeight="1" x14ac:dyDescent="0.15">
      <c r="C58" s="35" t="s">
        <v>21</v>
      </c>
      <c r="D58" s="35">
        <v>108000</v>
      </c>
      <c r="E58" s="5"/>
      <c r="F58" s="5"/>
      <c r="G58" s="5"/>
      <c r="H58" s="6"/>
      <c r="I58" s="6"/>
      <c r="J58" s="6"/>
    </row>
    <row r="59" spans="3:10" ht="30" hidden="1" customHeight="1" x14ac:dyDescent="0.15">
      <c r="C59" s="35" t="s">
        <v>10</v>
      </c>
      <c r="D59" s="35">
        <v>122000</v>
      </c>
      <c r="E59" s="5"/>
      <c r="F59" s="5"/>
      <c r="G59" s="5"/>
      <c r="H59" s="6"/>
      <c r="I59" s="6"/>
      <c r="J59" s="6"/>
    </row>
    <row r="60" spans="3:10" ht="30" hidden="1" customHeight="1" x14ac:dyDescent="0.15">
      <c r="C60" s="35" t="s">
        <v>22</v>
      </c>
      <c r="D60" s="35">
        <v>127000</v>
      </c>
      <c r="E60" s="5"/>
      <c r="F60" s="5"/>
      <c r="G60" s="5"/>
      <c r="H60" s="6"/>
      <c r="I60" s="6"/>
      <c r="J60" s="6"/>
    </row>
    <row r="61" spans="3:10" ht="30" hidden="1" customHeight="1" x14ac:dyDescent="0.15">
      <c r="C61" s="35" t="s">
        <v>23</v>
      </c>
      <c r="D61" s="35">
        <v>151000</v>
      </c>
      <c r="E61" s="5"/>
      <c r="F61" s="5"/>
      <c r="G61" s="5"/>
      <c r="H61" s="6"/>
      <c r="I61" s="6"/>
      <c r="J61" s="6"/>
    </row>
    <row r="62" spans="3:10" ht="30" hidden="1" customHeight="1" x14ac:dyDescent="0.15">
      <c r="C62" s="35" t="s">
        <v>24</v>
      </c>
      <c r="D62" s="35">
        <v>188000</v>
      </c>
      <c r="E62" s="5"/>
      <c r="F62" s="5"/>
      <c r="G62" s="5"/>
      <c r="H62" s="6"/>
      <c r="I62" s="6"/>
      <c r="J62" s="6"/>
    </row>
    <row r="63" spans="3:10" ht="30" hidden="1" customHeight="1" x14ac:dyDescent="0.15">
      <c r="C63" s="35" t="s">
        <v>25</v>
      </c>
      <c r="D63" s="35">
        <v>227000</v>
      </c>
      <c r="E63" s="5"/>
      <c r="F63" s="5"/>
      <c r="G63" s="5"/>
      <c r="H63" s="6"/>
      <c r="I63" s="6"/>
      <c r="J63" s="6"/>
    </row>
    <row r="64" spans="3:10" ht="30" hidden="1" customHeight="1" x14ac:dyDescent="0.15">
      <c r="C64" s="35" t="s">
        <v>26</v>
      </c>
      <c r="D64" s="35">
        <v>93000</v>
      </c>
    </row>
    <row r="65" spans="3:4" ht="30" hidden="1" customHeight="1" x14ac:dyDescent="0.15">
      <c r="C65" s="35" t="s">
        <v>27</v>
      </c>
      <c r="D65" s="35">
        <v>107000</v>
      </c>
    </row>
    <row r="66" spans="3:4" ht="30" hidden="1" customHeight="1" x14ac:dyDescent="0.15">
      <c r="C66" s="35" t="s">
        <v>28</v>
      </c>
      <c r="D66" s="35">
        <v>126000</v>
      </c>
    </row>
    <row r="67" spans="3:4" ht="30" hidden="1" customHeight="1" x14ac:dyDescent="0.15">
      <c r="C67" s="35" t="s">
        <v>29</v>
      </c>
      <c r="D67" s="35">
        <v>146000</v>
      </c>
    </row>
    <row r="68" spans="3:4" ht="30" hidden="1" customHeight="1" x14ac:dyDescent="0.15">
      <c r="C68" s="35" t="s">
        <v>30</v>
      </c>
      <c r="D68" s="35">
        <v>177000</v>
      </c>
    </row>
    <row r="69" spans="3:4" ht="30" hidden="1" customHeight="1" x14ac:dyDescent="0.15">
      <c r="C69" s="35" t="s">
        <v>31</v>
      </c>
      <c r="D69" s="35">
        <v>216000</v>
      </c>
    </row>
    <row r="70" spans="3:4" ht="30" hidden="1" customHeight="1" x14ac:dyDescent="0.15">
      <c r="C70" s="35" t="s">
        <v>32</v>
      </c>
      <c r="D70" s="35">
        <v>83000</v>
      </c>
    </row>
    <row r="71" spans="3:4" ht="30" hidden="1" customHeight="1" x14ac:dyDescent="0.15">
      <c r="C71" s="35" t="s">
        <v>33</v>
      </c>
      <c r="D71" s="35">
        <v>97000</v>
      </c>
    </row>
    <row r="72" spans="3:4" ht="30" hidden="1" customHeight="1" x14ac:dyDescent="0.15">
      <c r="C72" s="35" t="s">
        <v>34</v>
      </c>
      <c r="D72" s="35">
        <v>119000</v>
      </c>
    </row>
    <row r="73" spans="3:4" ht="30" hidden="1" customHeight="1" x14ac:dyDescent="0.15">
      <c r="C73" s="35" t="s">
        <v>35</v>
      </c>
      <c r="D73" s="35">
        <v>139000</v>
      </c>
    </row>
    <row r="74" spans="3:4" ht="30" hidden="1" customHeight="1" x14ac:dyDescent="0.15">
      <c r="C74" s="35" t="s">
        <v>36</v>
      </c>
      <c r="D74" s="35">
        <v>170000</v>
      </c>
    </row>
    <row r="75" spans="3:4" ht="30" hidden="1" customHeight="1" x14ac:dyDescent="0.15">
      <c r="C75" s="35" t="s">
        <v>37</v>
      </c>
      <c r="D75" s="35">
        <v>210000</v>
      </c>
    </row>
    <row r="76" spans="3:4" ht="30" hidden="1" customHeight="1" x14ac:dyDescent="0.15">
      <c r="C76" s="35" t="s">
        <v>38</v>
      </c>
      <c r="D76" s="35">
        <v>94000</v>
      </c>
    </row>
    <row r="77" spans="3:4" ht="30" hidden="1" customHeight="1" x14ac:dyDescent="0.15">
      <c r="C77" s="35" t="s">
        <v>39</v>
      </c>
      <c r="D77" s="35">
        <v>107000</v>
      </c>
    </row>
    <row r="78" spans="3:4" ht="30" hidden="1" customHeight="1" x14ac:dyDescent="0.15">
      <c r="C78" s="35" t="s">
        <v>40</v>
      </c>
      <c r="D78" s="35">
        <v>112000</v>
      </c>
    </row>
    <row r="79" spans="3:4" ht="30" hidden="1" customHeight="1" x14ac:dyDescent="0.15">
      <c r="C79" s="35" t="s">
        <v>41</v>
      </c>
      <c r="D79" s="35">
        <v>136000</v>
      </c>
    </row>
    <row r="80" spans="3:4" ht="30" hidden="1" customHeight="1" x14ac:dyDescent="0.15">
      <c r="C80" s="35" t="s">
        <v>42</v>
      </c>
      <c r="D80" s="35">
        <v>172000</v>
      </c>
    </row>
    <row r="81" spans="3:4" ht="30" hidden="1" customHeight="1" x14ac:dyDescent="0.15">
      <c r="C81" s="35" t="s">
        <v>43</v>
      </c>
      <c r="D81" s="35">
        <v>213000</v>
      </c>
    </row>
    <row r="82" spans="3:4" ht="30" hidden="1" customHeight="1" x14ac:dyDescent="0.15">
      <c r="C82" s="35" t="s">
        <v>44</v>
      </c>
      <c r="D82" s="35">
        <v>79000</v>
      </c>
    </row>
    <row r="83" spans="3:4" ht="30" hidden="1" customHeight="1" x14ac:dyDescent="0.15">
      <c r="C83" s="35" t="s">
        <v>45</v>
      </c>
      <c r="D83" s="35">
        <v>92000</v>
      </c>
    </row>
    <row r="84" spans="3:4" ht="30" hidden="1" customHeight="1" x14ac:dyDescent="0.15">
      <c r="C84" s="35" t="s">
        <v>46</v>
      </c>
      <c r="D84" s="35">
        <v>111000</v>
      </c>
    </row>
    <row r="85" spans="3:4" ht="30" hidden="1" customHeight="1" x14ac:dyDescent="0.15">
      <c r="C85" s="35" t="s">
        <v>47</v>
      </c>
      <c r="D85" s="35">
        <v>131000</v>
      </c>
    </row>
    <row r="86" spans="3:4" ht="30" hidden="1" customHeight="1" x14ac:dyDescent="0.15">
      <c r="C86" s="35" t="s">
        <v>48</v>
      </c>
      <c r="D86" s="35">
        <v>161000</v>
      </c>
    </row>
    <row r="87" spans="3:4" ht="30" hidden="1" customHeight="1" x14ac:dyDescent="0.15">
      <c r="C87" s="35" t="s">
        <v>49</v>
      </c>
      <c r="D87" s="35">
        <v>201000</v>
      </c>
    </row>
    <row r="88" spans="3:4" ht="30" hidden="1" customHeight="1" x14ac:dyDescent="0.15">
      <c r="C88" s="35" t="s">
        <v>50</v>
      </c>
      <c r="D88" s="35">
        <v>69000</v>
      </c>
    </row>
    <row r="89" spans="3:4" ht="30" hidden="1" customHeight="1" x14ac:dyDescent="0.15">
      <c r="C89" s="35" t="s">
        <v>51</v>
      </c>
      <c r="D89" s="35">
        <v>82000</v>
      </c>
    </row>
    <row r="90" spans="3:4" ht="30" hidden="1" customHeight="1" x14ac:dyDescent="0.15">
      <c r="C90" s="35" t="s">
        <v>52</v>
      </c>
      <c r="D90" s="35">
        <v>104000</v>
      </c>
    </row>
    <row r="91" spans="3:4" ht="30" hidden="1" customHeight="1" x14ac:dyDescent="0.15">
      <c r="C91" s="35" t="s">
        <v>53</v>
      </c>
      <c r="D91" s="35">
        <v>124000</v>
      </c>
    </row>
    <row r="92" spans="3:4" ht="30" hidden="1" customHeight="1" x14ac:dyDescent="0.15">
      <c r="C92" s="35" t="s">
        <v>54</v>
      </c>
      <c r="D92" s="35">
        <v>154000</v>
      </c>
    </row>
    <row r="93" spans="3:4" ht="30" hidden="1" customHeight="1" x14ac:dyDescent="0.15">
      <c r="C93" s="35" t="s">
        <v>55</v>
      </c>
      <c r="D93" s="35">
        <v>196000</v>
      </c>
    </row>
    <row r="94" spans="3:4" ht="30" hidden="1" customHeight="1" x14ac:dyDescent="0.15">
      <c r="C94" s="35" t="s">
        <v>56</v>
      </c>
      <c r="D94" s="35">
        <v>85000</v>
      </c>
    </row>
    <row r="95" spans="3:4" ht="30" hidden="1" customHeight="1" x14ac:dyDescent="0.15">
      <c r="C95" s="35" t="s">
        <v>57</v>
      </c>
      <c r="D95" s="35">
        <v>97000</v>
      </c>
    </row>
    <row r="96" spans="3:4" ht="30" hidden="1" customHeight="1" x14ac:dyDescent="0.15">
      <c r="C96" s="35" t="s">
        <v>58</v>
      </c>
      <c r="D96" s="35">
        <v>102000</v>
      </c>
    </row>
    <row r="97" spans="3:4" ht="30" hidden="1" customHeight="1" x14ac:dyDescent="0.15">
      <c r="C97" s="35" t="s">
        <v>59</v>
      </c>
      <c r="D97" s="35">
        <v>126000</v>
      </c>
    </row>
    <row r="98" spans="3:4" ht="30" hidden="1" customHeight="1" x14ac:dyDescent="0.15">
      <c r="C98" s="35" t="s">
        <v>60</v>
      </c>
      <c r="D98" s="35">
        <v>162000</v>
      </c>
    </row>
    <row r="99" spans="3:4" ht="30" hidden="1" customHeight="1" x14ac:dyDescent="0.15">
      <c r="C99" s="35" t="s">
        <v>61</v>
      </c>
      <c r="D99" s="35">
        <v>203000</v>
      </c>
    </row>
    <row r="100" spans="3:4" ht="30" hidden="1" customHeight="1" x14ac:dyDescent="0.15">
      <c r="C100" s="35" t="s">
        <v>62</v>
      </c>
      <c r="D100" s="35">
        <v>70000</v>
      </c>
    </row>
    <row r="101" spans="3:4" ht="30" hidden="1" customHeight="1" x14ac:dyDescent="0.15">
      <c r="C101" s="35" t="s">
        <v>63</v>
      </c>
      <c r="D101" s="35">
        <v>82000</v>
      </c>
    </row>
    <row r="102" spans="3:4" ht="30" hidden="1" customHeight="1" x14ac:dyDescent="0.15">
      <c r="C102" s="35" t="s">
        <v>64</v>
      </c>
      <c r="D102" s="35">
        <v>101000</v>
      </c>
    </row>
    <row r="103" spans="3:4" ht="30" hidden="1" customHeight="1" x14ac:dyDescent="0.15">
      <c r="C103" s="35" t="s">
        <v>65</v>
      </c>
      <c r="D103" s="35">
        <v>121000</v>
      </c>
    </row>
    <row r="104" spans="3:4" ht="30" hidden="1" customHeight="1" x14ac:dyDescent="0.15">
      <c r="C104" s="35" t="s">
        <v>66</v>
      </c>
      <c r="D104" s="35">
        <v>151000</v>
      </c>
    </row>
    <row r="105" spans="3:4" ht="30" hidden="1" customHeight="1" x14ac:dyDescent="0.15">
      <c r="C105" s="35" t="s">
        <v>67</v>
      </c>
      <c r="D105" s="35">
        <v>191000</v>
      </c>
    </row>
    <row r="106" spans="3:4" ht="30" hidden="1" customHeight="1" x14ac:dyDescent="0.15">
      <c r="C106" s="35" t="s">
        <v>68</v>
      </c>
      <c r="D106" s="35">
        <v>60000</v>
      </c>
    </row>
    <row r="107" spans="3:4" ht="30" hidden="1" customHeight="1" x14ac:dyDescent="0.15">
      <c r="C107" s="35" t="s">
        <v>69</v>
      </c>
      <c r="D107" s="35">
        <v>72000</v>
      </c>
    </row>
    <row r="108" spans="3:4" ht="30" hidden="1" customHeight="1" x14ac:dyDescent="0.15">
      <c r="C108" s="35" t="s">
        <v>70</v>
      </c>
      <c r="D108" s="35">
        <v>94000</v>
      </c>
    </row>
    <row r="109" spans="3:4" ht="30" hidden="1" customHeight="1" x14ac:dyDescent="0.15">
      <c r="C109" s="35" t="s">
        <v>71</v>
      </c>
      <c r="D109" s="35">
        <v>114000</v>
      </c>
    </row>
    <row r="110" spans="3:4" ht="30" hidden="1" customHeight="1" x14ac:dyDescent="0.15">
      <c r="C110" s="35" t="s">
        <v>72</v>
      </c>
      <c r="D110" s="35">
        <v>144000</v>
      </c>
    </row>
    <row r="111" spans="3:4" ht="30" hidden="1" customHeight="1" x14ac:dyDescent="0.15">
      <c r="C111" s="35" t="s">
        <v>73</v>
      </c>
      <c r="D111" s="35">
        <v>168000</v>
      </c>
    </row>
    <row r="112" spans="3:4" ht="30" customHeight="1" x14ac:dyDescent="0.15">
      <c r="C112" s="5"/>
      <c r="D112" s="5"/>
    </row>
    <row r="113" spans="3:4" ht="30" customHeight="1" x14ac:dyDescent="0.15">
      <c r="C113" s="5"/>
      <c r="D113" s="5"/>
    </row>
    <row r="114" spans="3:4" ht="30" customHeight="1" x14ac:dyDescent="0.15">
      <c r="C114" s="5"/>
      <c r="D114" s="5"/>
    </row>
    <row r="115" spans="3:4" ht="30" customHeight="1" x14ac:dyDescent="0.15">
      <c r="C115" s="5"/>
      <c r="D115" s="5"/>
    </row>
    <row r="116" spans="3:4" ht="30" customHeight="1" x14ac:dyDescent="0.15">
      <c r="C116" s="5"/>
      <c r="D116" s="5"/>
    </row>
    <row r="117" spans="3:4" ht="30" customHeight="1" x14ac:dyDescent="0.15">
      <c r="C117" s="5"/>
      <c r="D117" s="5"/>
    </row>
    <row r="118" spans="3:4" ht="30" customHeight="1" x14ac:dyDescent="0.15">
      <c r="C118" s="5"/>
      <c r="D118" s="5"/>
    </row>
    <row r="119" spans="3:4" ht="30" customHeight="1" x14ac:dyDescent="0.15">
      <c r="C119" s="5"/>
      <c r="D119" s="5"/>
    </row>
    <row r="120" spans="3:4" ht="30" customHeight="1" x14ac:dyDescent="0.15">
      <c r="C120" s="5"/>
      <c r="D120" s="5"/>
    </row>
    <row r="121" spans="3:4" ht="30" customHeight="1" x14ac:dyDescent="0.15">
      <c r="C121" s="5"/>
      <c r="D121" s="5"/>
    </row>
    <row r="122" spans="3:4" x14ac:dyDescent="0.15">
      <c r="C122" s="5"/>
      <c r="D122" s="5"/>
    </row>
    <row r="123" spans="3:4" x14ac:dyDescent="0.15">
      <c r="C123" s="5"/>
      <c r="D123" s="5"/>
    </row>
    <row r="124" spans="3:4" x14ac:dyDescent="0.15">
      <c r="C124" s="5"/>
      <c r="D124" s="5"/>
    </row>
    <row r="125" spans="3:4" x14ac:dyDescent="0.15">
      <c r="C125" s="5"/>
      <c r="D125" s="5"/>
    </row>
  </sheetData>
  <sheetProtection formatRows="0" insertRows="0"/>
  <dataConsolidate/>
  <mergeCells count="198">
    <mergeCell ref="U38:U39"/>
    <mergeCell ref="A41:U41"/>
    <mergeCell ref="A42:U42"/>
    <mergeCell ref="A43:U43"/>
    <mergeCell ref="A44:U44"/>
    <mergeCell ref="P36:Q37"/>
    <mergeCell ref="R36:S37"/>
    <mergeCell ref="T36:T37"/>
    <mergeCell ref="U36:U37"/>
    <mergeCell ref="A38:K39"/>
    <mergeCell ref="L38:M39"/>
    <mergeCell ref="N38:O39"/>
    <mergeCell ref="P38:Q39"/>
    <mergeCell ref="R38:S39"/>
    <mergeCell ref="T38:T39"/>
    <mergeCell ref="G36:G37"/>
    <mergeCell ref="H36:H37"/>
    <mergeCell ref="I36:I37"/>
    <mergeCell ref="J36:K37"/>
    <mergeCell ref="L36:M37"/>
    <mergeCell ref="N36:O37"/>
    <mergeCell ref="P34:Q35"/>
    <mergeCell ref="R34:S35"/>
    <mergeCell ref="T34:T35"/>
    <mergeCell ref="U34:U35"/>
    <mergeCell ref="A36:A37"/>
    <mergeCell ref="B36:B37"/>
    <mergeCell ref="C36:C37"/>
    <mergeCell ref="D36:D37"/>
    <mergeCell ref="E36:E37"/>
    <mergeCell ref="F36:F37"/>
    <mergeCell ref="G34:G35"/>
    <mergeCell ref="H34:H35"/>
    <mergeCell ref="I34:I35"/>
    <mergeCell ref="J34:K35"/>
    <mergeCell ref="L34:M35"/>
    <mergeCell ref="N34:O35"/>
    <mergeCell ref="A34:A35"/>
    <mergeCell ref="B34:B35"/>
    <mergeCell ref="C34:C35"/>
    <mergeCell ref="D34:D35"/>
    <mergeCell ref="E34:E35"/>
    <mergeCell ref="F34:F35"/>
    <mergeCell ref="P30:Q31"/>
    <mergeCell ref="R30:S31"/>
    <mergeCell ref="T30:T31"/>
    <mergeCell ref="U30:U31"/>
    <mergeCell ref="A32:A33"/>
    <mergeCell ref="B32:B33"/>
    <mergeCell ref="C32:C33"/>
    <mergeCell ref="D32:D33"/>
    <mergeCell ref="E32:E33"/>
    <mergeCell ref="F32:F33"/>
    <mergeCell ref="G30:G31"/>
    <mergeCell ref="H30:H31"/>
    <mergeCell ref="I30:I31"/>
    <mergeCell ref="J30:K31"/>
    <mergeCell ref="L30:M31"/>
    <mergeCell ref="N30:O31"/>
    <mergeCell ref="P32:Q33"/>
    <mergeCell ref="R32:S33"/>
    <mergeCell ref="T32:T33"/>
    <mergeCell ref="U32:U33"/>
    <mergeCell ref="J32:K33"/>
    <mergeCell ref="L32:M33"/>
    <mergeCell ref="N32:O33"/>
    <mergeCell ref="A30:A31"/>
    <mergeCell ref="B30:B31"/>
    <mergeCell ref="C30:C31"/>
    <mergeCell ref="D30:D31"/>
    <mergeCell ref="E30:E31"/>
    <mergeCell ref="F30:F31"/>
    <mergeCell ref="G28:G29"/>
    <mergeCell ref="H28:H29"/>
    <mergeCell ref="I28:I29"/>
    <mergeCell ref="G32:G33"/>
    <mergeCell ref="H32:H33"/>
    <mergeCell ref="I32:I33"/>
    <mergeCell ref="R26:S27"/>
    <mergeCell ref="T26:T27"/>
    <mergeCell ref="U26:U27"/>
    <mergeCell ref="A28:A29"/>
    <mergeCell ref="B28:B29"/>
    <mergeCell ref="C28:C29"/>
    <mergeCell ref="D28:D29"/>
    <mergeCell ref="E28:E29"/>
    <mergeCell ref="F28:F29"/>
    <mergeCell ref="G26:G27"/>
    <mergeCell ref="H26:H27"/>
    <mergeCell ref="I26:I27"/>
    <mergeCell ref="J26:K27"/>
    <mergeCell ref="L26:M27"/>
    <mergeCell ref="N26:O27"/>
    <mergeCell ref="P28:Q29"/>
    <mergeCell ref="R28:S29"/>
    <mergeCell ref="T28:T29"/>
    <mergeCell ref="U28:U29"/>
    <mergeCell ref="J28:K29"/>
    <mergeCell ref="L28:M29"/>
    <mergeCell ref="N28:O29"/>
    <mergeCell ref="A26:A27"/>
    <mergeCell ref="B26:B27"/>
    <mergeCell ref="C26:C27"/>
    <mergeCell ref="D26:D27"/>
    <mergeCell ref="E26:E27"/>
    <mergeCell ref="F26:F27"/>
    <mergeCell ref="G24:G25"/>
    <mergeCell ref="H24:H25"/>
    <mergeCell ref="I24:I25"/>
    <mergeCell ref="P22:Q23"/>
    <mergeCell ref="C22:C23"/>
    <mergeCell ref="D22:D23"/>
    <mergeCell ref="E22:E23"/>
    <mergeCell ref="F22:F23"/>
    <mergeCell ref="P26:Q27"/>
    <mergeCell ref="R22:S23"/>
    <mergeCell ref="T22:T23"/>
    <mergeCell ref="U22:U23"/>
    <mergeCell ref="A24:A25"/>
    <mergeCell ref="B24:B25"/>
    <mergeCell ref="C24:C25"/>
    <mergeCell ref="D24:D25"/>
    <mergeCell ref="E24:E25"/>
    <mergeCell ref="F24:F25"/>
    <mergeCell ref="G22:G23"/>
    <mergeCell ref="H22:H23"/>
    <mergeCell ref="I22:I23"/>
    <mergeCell ref="J22:K23"/>
    <mergeCell ref="L22:M23"/>
    <mergeCell ref="N22:O23"/>
    <mergeCell ref="P24:Q25"/>
    <mergeCell ref="R24:S25"/>
    <mergeCell ref="T24:T25"/>
    <mergeCell ref="U24:U25"/>
    <mergeCell ref="J24:K25"/>
    <mergeCell ref="L24:M25"/>
    <mergeCell ref="N24:O25"/>
    <mergeCell ref="A22:A23"/>
    <mergeCell ref="B22:B23"/>
    <mergeCell ref="G20:G21"/>
    <mergeCell ref="H20:H21"/>
    <mergeCell ref="I20:I21"/>
    <mergeCell ref="U18:U19"/>
    <mergeCell ref="A20:A21"/>
    <mergeCell ref="B20:B21"/>
    <mergeCell ref="C20:C21"/>
    <mergeCell ref="D20:D21"/>
    <mergeCell ref="E20:E21"/>
    <mergeCell ref="F20:F21"/>
    <mergeCell ref="G18:G19"/>
    <mergeCell ref="H18:H19"/>
    <mergeCell ref="I18:I19"/>
    <mergeCell ref="J18:K19"/>
    <mergeCell ref="L18:M19"/>
    <mergeCell ref="N18:O19"/>
    <mergeCell ref="P20:Q21"/>
    <mergeCell ref="R20:S21"/>
    <mergeCell ref="T20:T21"/>
    <mergeCell ref="U20:U21"/>
    <mergeCell ref="J20:K21"/>
    <mergeCell ref="L20:M21"/>
    <mergeCell ref="N20:O21"/>
    <mergeCell ref="A18:A19"/>
    <mergeCell ref="B18:B19"/>
    <mergeCell ref="C18:C19"/>
    <mergeCell ref="D18:D19"/>
    <mergeCell ref="E18:E19"/>
    <mergeCell ref="F18:F19"/>
    <mergeCell ref="P18:Q19"/>
    <mergeCell ref="R18:S19"/>
    <mergeCell ref="T18:T19"/>
    <mergeCell ref="T15:U15"/>
    <mergeCell ref="P16:Q17"/>
    <mergeCell ref="R16:S17"/>
    <mergeCell ref="T16:T17"/>
    <mergeCell ref="U16:U17"/>
    <mergeCell ref="A16:A17"/>
    <mergeCell ref="B16:B17"/>
    <mergeCell ref="C16:C17"/>
    <mergeCell ref="E16:E17"/>
    <mergeCell ref="G16:G17"/>
    <mergeCell ref="J16:K17"/>
    <mergeCell ref="L16:M17"/>
    <mergeCell ref="N16:O17"/>
    <mergeCell ref="R2:U2"/>
    <mergeCell ref="A5:B10"/>
    <mergeCell ref="C5:M6"/>
    <mergeCell ref="N5:O10"/>
    <mergeCell ref="P5:Q10"/>
    <mergeCell ref="C7:G10"/>
    <mergeCell ref="J7:K10"/>
    <mergeCell ref="L7:M10"/>
    <mergeCell ref="P11:Q13"/>
    <mergeCell ref="A11:B13"/>
    <mergeCell ref="C11:G13"/>
    <mergeCell ref="J11:K13"/>
    <mergeCell ref="L11:M13"/>
    <mergeCell ref="N11:O13"/>
  </mergeCells>
  <phoneticPr fontId="2"/>
  <dataValidations count="3">
    <dataValidation type="list" allowBlank="1" showInputMessage="1" showErrorMessage="1" sqref="C18:C37">
      <formula1>$C$47:$C$49</formula1>
    </dataValidation>
    <dataValidation type="list" allowBlank="1" showInputMessage="1" showErrorMessage="1" sqref="E18:E37">
      <formula1>$E$47:$E$49</formula1>
    </dataValidation>
    <dataValidation type="list" allowBlank="1" showInputMessage="1" showErrorMessage="1" sqref="G18:G37">
      <formula1>"0,1・非該当,2,3,4,5,6"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'A-3所要額調書'!J30</f>
        <v>0</v>
      </c>
      <c r="G11" s="38" t="s">
        <v>115</v>
      </c>
      <c r="H11" s="42" t="s">
        <v>107</v>
      </c>
      <c r="I11" s="63">
        <f>'A-3所要額調書'!N30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'A-3所要額調書'!J32</f>
        <v>0</v>
      </c>
      <c r="G11" s="38" t="s">
        <v>115</v>
      </c>
      <c r="H11" s="42" t="s">
        <v>107</v>
      </c>
      <c r="I11" s="63">
        <f>'A-3所要額調書'!N32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'A-3所要額調書'!J34</f>
        <v>0</v>
      </c>
      <c r="G11" s="38" t="s">
        <v>115</v>
      </c>
      <c r="H11" s="42" t="s">
        <v>107</v>
      </c>
      <c r="I11" s="63">
        <f>'A-3所要額調書'!N34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'A-3所要額調書'!J30</f>
        <v>0</v>
      </c>
      <c r="G11" s="38" t="s">
        <v>115</v>
      </c>
      <c r="H11" s="42" t="s">
        <v>107</v>
      </c>
      <c r="I11" s="63">
        <f>'A-3所要額調書'!N30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'A-3所要額調書'!J32</f>
        <v>0</v>
      </c>
      <c r="G11" s="38" t="s">
        <v>115</v>
      </c>
      <c r="H11" s="42" t="s">
        <v>107</v>
      </c>
      <c r="I11" s="63">
        <f>'A-3所要額調書'!N32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'A-3所要額調書'!J34</f>
        <v>0</v>
      </c>
      <c r="G11" s="38" t="s">
        <v>115</v>
      </c>
      <c r="H11" s="42" t="s">
        <v>107</v>
      </c>
      <c r="I11" s="63">
        <f>'A-3所要額調書'!N34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8"/>
  <sheetViews>
    <sheetView showGridLines="0" showRowColHeaders="0" workbookViewId="0"/>
  </sheetViews>
  <sheetFormatPr defaultRowHeight="18.75" x14ac:dyDescent="0.15"/>
  <cols>
    <col min="1" max="1" width="9" style="17"/>
    <col min="2" max="2" width="15.75" style="17" customWidth="1"/>
    <col min="3" max="7" width="14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93">
        <v>10.96</v>
      </c>
      <c r="C11" s="52" t="s">
        <v>148</v>
      </c>
      <c r="D11" s="37"/>
      <c r="E11" s="41" t="s">
        <v>84</v>
      </c>
      <c r="F11" s="62" t="str">
        <f>'【例】A-3所要額調書'!J18</f>
        <v>▲▲　△△△</v>
      </c>
      <c r="G11" s="38" t="s">
        <v>115</v>
      </c>
      <c r="H11" s="42" t="s">
        <v>107</v>
      </c>
      <c r="I11" s="63">
        <f>'【例】A-3所要額調書'!N18</f>
        <v>127000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43" t="s">
        <v>147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94">
        <v>134440</v>
      </c>
      <c r="C15" s="95"/>
      <c r="D15" s="96"/>
      <c r="E15" s="96"/>
      <c r="F15" s="96">
        <v>187</v>
      </c>
      <c r="G15" s="97"/>
      <c r="H15" s="64">
        <f>SUM(B15:G15)</f>
        <v>134627</v>
      </c>
      <c r="I15" s="65">
        <f>ROUNDDOWN(H15*$B$11,0)</f>
        <v>1475511</v>
      </c>
      <c r="J15" s="65">
        <f>MIN(I15,$I$11)</f>
        <v>127000</v>
      </c>
    </row>
    <row r="16" spans="1:10" ht="20.25" customHeight="1" x14ac:dyDescent="0.15">
      <c r="A16" s="41" t="s">
        <v>95</v>
      </c>
      <c r="B16" s="98">
        <v>80000</v>
      </c>
      <c r="C16" s="99"/>
      <c r="D16" s="100"/>
      <c r="E16" s="100"/>
      <c r="F16" s="100"/>
      <c r="G16" s="101"/>
      <c r="H16" s="64">
        <f t="shared" ref="H16:H26" si="0">SUM(B16:G16)</f>
        <v>80000</v>
      </c>
      <c r="I16" s="65">
        <f t="shared" ref="I16:I26" si="1">ROUNDDOWN(H16*$B$11,0)</f>
        <v>876800</v>
      </c>
      <c r="J16" s="65">
        <f t="shared" ref="J16:J26" si="2">MIN(I16,$I$11)</f>
        <v>127000</v>
      </c>
    </row>
    <row r="17" spans="1:10" ht="20.25" customHeight="1" x14ac:dyDescent="0.15">
      <c r="A17" s="41" t="s">
        <v>96</v>
      </c>
      <c r="B17" s="98">
        <v>12000</v>
      </c>
      <c r="C17" s="99"/>
      <c r="D17" s="100"/>
      <c r="E17" s="100"/>
      <c r="F17" s="100"/>
      <c r="G17" s="101"/>
      <c r="H17" s="64">
        <f t="shared" si="0"/>
        <v>12000</v>
      </c>
      <c r="I17" s="65">
        <f t="shared" si="1"/>
        <v>131520</v>
      </c>
      <c r="J17" s="65">
        <f>MIN(I17,$I$11)</f>
        <v>127000</v>
      </c>
    </row>
    <row r="18" spans="1:10" ht="20.25" customHeight="1" x14ac:dyDescent="0.15">
      <c r="A18" s="41" t="s">
        <v>97</v>
      </c>
      <c r="B18" s="98">
        <v>12000</v>
      </c>
      <c r="C18" s="99"/>
      <c r="D18" s="100"/>
      <c r="E18" s="100"/>
      <c r="F18" s="100"/>
      <c r="G18" s="101"/>
      <c r="H18" s="64">
        <f t="shared" si="0"/>
        <v>12000</v>
      </c>
      <c r="I18" s="65">
        <f t="shared" si="1"/>
        <v>131520</v>
      </c>
      <c r="J18" s="65">
        <f t="shared" si="2"/>
        <v>127000</v>
      </c>
    </row>
    <row r="19" spans="1:10" ht="20.25" customHeight="1" x14ac:dyDescent="0.15">
      <c r="A19" s="41" t="s">
        <v>98</v>
      </c>
      <c r="B19" s="98">
        <v>13600</v>
      </c>
      <c r="C19" s="99"/>
      <c r="D19" s="100"/>
      <c r="E19" s="100"/>
      <c r="F19" s="100"/>
      <c r="G19" s="101"/>
      <c r="H19" s="64">
        <f t="shared" si="0"/>
        <v>13600</v>
      </c>
      <c r="I19" s="65">
        <f t="shared" si="1"/>
        <v>149056</v>
      </c>
      <c r="J19" s="65">
        <f>MIN(I19,$I$11)</f>
        <v>127000</v>
      </c>
    </row>
    <row r="20" spans="1:10" ht="20.25" customHeight="1" x14ac:dyDescent="0.15">
      <c r="A20" s="41" t="s">
        <v>99</v>
      </c>
      <c r="B20" s="98">
        <v>12000</v>
      </c>
      <c r="C20" s="99"/>
      <c r="D20" s="100"/>
      <c r="E20" s="100"/>
      <c r="F20" s="100"/>
      <c r="G20" s="101"/>
      <c r="H20" s="64">
        <f t="shared" si="0"/>
        <v>12000</v>
      </c>
      <c r="I20" s="65">
        <f t="shared" si="1"/>
        <v>131520</v>
      </c>
      <c r="J20" s="65">
        <f t="shared" si="2"/>
        <v>127000</v>
      </c>
    </row>
    <row r="21" spans="1:10" ht="20.25" customHeight="1" x14ac:dyDescent="0.15">
      <c r="A21" s="41" t="s">
        <v>100</v>
      </c>
      <c r="B21" s="98">
        <v>12000</v>
      </c>
      <c r="C21" s="99"/>
      <c r="D21" s="100"/>
      <c r="E21" s="100"/>
      <c r="F21" s="100"/>
      <c r="G21" s="101"/>
      <c r="H21" s="64">
        <f t="shared" si="0"/>
        <v>12000</v>
      </c>
      <c r="I21" s="65">
        <f t="shared" si="1"/>
        <v>131520</v>
      </c>
      <c r="J21" s="65">
        <f t="shared" si="2"/>
        <v>127000</v>
      </c>
    </row>
    <row r="22" spans="1:10" ht="20.25" customHeight="1" x14ac:dyDescent="0.15">
      <c r="A22" s="41" t="s">
        <v>101</v>
      </c>
      <c r="B22" s="98">
        <v>10800</v>
      </c>
      <c r="C22" s="99"/>
      <c r="D22" s="100"/>
      <c r="E22" s="100"/>
      <c r="F22" s="100">
        <v>374</v>
      </c>
      <c r="G22" s="101"/>
      <c r="H22" s="64">
        <f t="shared" si="0"/>
        <v>11174</v>
      </c>
      <c r="I22" s="65">
        <f t="shared" si="1"/>
        <v>122467</v>
      </c>
      <c r="J22" s="65">
        <f t="shared" si="2"/>
        <v>122467</v>
      </c>
    </row>
    <row r="23" spans="1:10" ht="20.25" customHeight="1" x14ac:dyDescent="0.15">
      <c r="A23" s="41" t="s">
        <v>102</v>
      </c>
      <c r="B23" s="98">
        <v>12000</v>
      </c>
      <c r="C23" s="99"/>
      <c r="D23" s="100"/>
      <c r="E23" s="100"/>
      <c r="F23" s="100"/>
      <c r="G23" s="101"/>
      <c r="H23" s="64">
        <f t="shared" si="0"/>
        <v>12000</v>
      </c>
      <c r="I23" s="65">
        <f t="shared" si="1"/>
        <v>131520</v>
      </c>
      <c r="J23" s="65">
        <f t="shared" si="2"/>
        <v>127000</v>
      </c>
    </row>
    <row r="24" spans="1:10" ht="20.25" customHeight="1" x14ac:dyDescent="0.15">
      <c r="A24" s="41" t="s">
        <v>103</v>
      </c>
      <c r="B24" s="98">
        <v>12000</v>
      </c>
      <c r="C24" s="99"/>
      <c r="D24" s="100"/>
      <c r="E24" s="100"/>
      <c r="F24" s="100"/>
      <c r="G24" s="101"/>
      <c r="H24" s="64">
        <f t="shared" si="0"/>
        <v>12000</v>
      </c>
      <c r="I24" s="65">
        <f t="shared" si="1"/>
        <v>131520</v>
      </c>
      <c r="J24" s="65">
        <f t="shared" si="2"/>
        <v>127000</v>
      </c>
    </row>
    <row r="25" spans="1:10" ht="20.25" customHeight="1" x14ac:dyDescent="0.15">
      <c r="A25" s="41" t="s">
        <v>104</v>
      </c>
      <c r="B25" s="98">
        <v>12000</v>
      </c>
      <c r="C25" s="99"/>
      <c r="D25" s="100"/>
      <c r="E25" s="100"/>
      <c r="F25" s="100"/>
      <c r="G25" s="101"/>
      <c r="H25" s="64">
        <f t="shared" si="0"/>
        <v>12000</v>
      </c>
      <c r="I25" s="65">
        <f t="shared" si="1"/>
        <v>131520</v>
      </c>
      <c r="J25" s="65">
        <f t="shared" si="2"/>
        <v>127000</v>
      </c>
    </row>
    <row r="26" spans="1:10" ht="20.25" customHeight="1" thickBot="1" x14ac:dyDescent="0.2">
      <c r="A26" s="41" t="s">
        <v>105</v>
      </c>
      <c r="B26" s="102">
        <v>12000</v>
      </c>
      <c r="C26" s="103"/>
      <c r="D26" s="104"/>
      <c r="E26" s="104"/>
      <c r="F26" s="104"/>
      <c r="G26" s="105"/>
      <c r="H26" s="64">
        <f t="shared" si="0"/>
        <v>12000</v>
      </c>
      <c r="I26" s="65">
        <f t="shared" si="1"/>
        <v>131520</v>
      </c>
      <c r="J26" s="65">
        <f t="shared" si="2"/>
        <v>127000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1519467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E28:J28"/>
    <mergeCell ref="A13:A14"/>
    <mergeCell ref="B13:G13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'A-3所要額調書'!J30</f>
        <v>0</v>
      </c>
      <c r="G11" s="38" t="s">
        <v>115</v>
      </c>
      <c r="H11" s="42" t="s">
        <v>107</v>
      </c>
      <c r="I11" s="63">
        <f>'A-3所要額調書'!N30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'A-3所要額調書'!J32</f>
        <v>0</v>
      </c>
      <c r="G11" s="38" t="s">
        <v>115</v>
      </c>
      <c r="H11" s="42" t="s">
        <v>107</v>
      </c>
      <c r="I11" s="63">
        <f>'A-3所要額調書'!N32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H32" sqref="H32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'A-3所要額調書'!J34</f>
        <v>0</v>
      </c>
      <c r="G11" s="38" t="s">
        <v>115</v>
      </c>
      <c r="H11" s="42" t="s">
        <v>107</v>
      </c>
      <c r="I11" s="63">
        <f>'A-3所要額調書'!N34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F19" sqref="F19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108</v>
      </c>
      <c r="D11" s="37"/>
      <c r="E11" s="41" t="s">
        <v>84</v>
      </c>
      <c r="F11" s="62">
        <f>'A-3所要額調書'!J36</f>
        <v>0</v>
      </c>
      <c r="G11" s="38" t="s">
        <v>115</v>
      </c>
      <c r="H11" s="42" t="s">
        <v>107</v>
      </c>
      <c r="I11" s="63">
        <f>'A-3所要額調書'!N36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H13:H14"/>
    <mergeCell ref="I13:I14"/>
    <mergeCell ref="J13:J14"/>
    <mergeCell ref="A28:C28"/>
    <mergeCell ref="E28:J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145"/>
  <sheetViews>
    <sheetView showGridLines="0" showRowColHeaders="0" zoomScale="85" zoomScaleNormal="85" workbookViewId="0"/>
  </sheetViews>
  <sheetFormatPr defaultRowHeight="13.5" x14ac:dyDescent="0.15"/>
  <cols>
    <col min="1" max="1" width="2.875" style="1" customWidth="1"/>
    <col min="2" max="2" width="16.375" style="1" customWidth="1"/>
    <col min="3" max="3" width="13.625" style="1" customWidth="1"/>
    <col min="4" max="4" width="7.5" style="1" hidden="1" customWidth="1"/>
    <col min="5" max="5" width="9" style="1" customWidth="1"/>
    <col min="6" max="6" width="7.625" style="1" hidden="1" customWidth="1"/>
    <col min="7" max="7" width="9" style="1" customWidth="1"/>
    <col min="8" max="8" width="6" style="1" hidden="1" customWidth="1"/>
    <col min="9" max="9" width="6.875" style="1" hidden="1" customWidth="1"/>
    <col min="10" max="11" width="14.625" style="1" customWidth="1"/>
    <col min="12" max="19" width="8" style="1" customWidth="1"/>
    <col min="20" max="21" width="15.625" style="1" customWidth="1"/>
    <col min="22" max="16384" width="9" style="1"/>
  </cols>
  <sheetData>
    <row r="1" spans="1:21" ht="17.25" x14ac:dyDescent="0.15">
      <c r="A1" s="9" t="s">
        <v>129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26.2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8"/>
      <c r="Q2" s="58" t="s">
        <v>74</v>
      </c>
      <c r="R2" s="238"/>
      <c r="S2" s="238"/>
      <c r="T2" s="238"/>
      <c r="U2" s="238"/>
    </row>
    <row r="3" spans="1:21" ht="8.2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1"/>
      <c r="S3" s="11"/>
      <c r="T3" s="11"/>
      <c r="U3" s="11"/>
    </row>
    <row r="4" spans="1:21" s="2" customFormat="1" ht="17.25" customHeight="1" x14ac:dyDescent="0.15">
      <c r="A4" s="12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Q4" s="15" t="s">
        <v>5</v>
      </c>
      <c r="R4" s="13"/>
      <c r="S4" s="13"/>
      <c r="T4" s="14"/>
    </row>
    <row r="5" spans="1:21" x14ac:dyDescent="0.15">
      <c r="A5" s="107" t="s">
        <v>138</v>
      </c>
      <c r="B5" s="107"/>
      <c r="C5" s="107" t="s">
        <v>0</v>
      </c>
      <c r="D5" s="107"/>
      <c r="E5" s="107"/>
      <c r="F5" s="107"/>
      <c r="G5" s="107"/>
      <c r="H5" s="107"/>
      <c r="I5" s="107"/>
      <c r="J5" s="107"/>
      <c r="K5" s="107"/>
      <c r="L5" s="107"/>
      <c r="M5" s="108"/>
      <c r="N5" s="110" t="s">
        <v>79</v>
      </c>
      <c r="O5" s="111"/>
      <c r="P5" s="110" t="s">
        <v>8</v>
      </c>
      <c r="Q5" s="111"/>
    </row>
    <row r="6" spans="1:21" x14ac:dyDescent="0.1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11"/>
      <c r="O6" s="111"/>
      <c r="P6" s="111"/>
      <c r="Q6" s="111"/>
    </row>
    <row r="7" spans="1:21" ht="13.5" customHeight="1" x14ac:dyDescent="0.15">
      <c r="A7" s="108"/>
      <c r="B7" s="108"/>
      <c r="C7" s="112" t="s">
        <v>6</v>
      </c>
      <c r="D7" s="112"/>
      <c r="E7" s="112"/>
      <c r="F7" s="112"/>
      <c r="G7" s="108"/>
      <c r="H7" s="57"/>
      <c r="I7" s="57"/>
      <c r="J7" s="112" t="s">
        <v>140</v>
      </c>
      <c r="K7" s="108"/>
      <c r="L7" s="112" t="s">
        <v>7</v>
      </c>
      <c r="M7" s="108"/>
      <c r="N7" s="111"/>
      <c r="O7" s="111"/>
      <c r="P7" s="111"/>
      <c r="Q7" s="111"/>
    </row>
    <row r="8" spans="1:21" x14ac:dyDescent="0.15">
      <c r="A8" s="108"/>
      <c r="B8" s="108"/>
      <c r="C8" s="108"/>
      <c r="D8" s="108"/>
      <c r="E8" s="108"/>
      <c r="F8" s="108"/>
      <c r="G8" s="108"/>
      <c r="H8" s="57"/>
      <c r="I8" s="57"/>
      <c r="J8" s="108"/>
      <c r="K8" s="108"/>
      <c r="L8" s="108"/>
      <c r="M8" s="108"/>
      <c r="N8" s="111"/>
      <c r="O8" s="111"/>
      <c r="P8" s="111"/>
      <c r="Q8" s="111"/>
    </row>
    <row r="9" spans="1:21" x14ac:dyDescent="0.15">
      <c r="A9" s="108"/>
      <c r="B9" s="108"/>
      <c r="C9" s="108"/>
      <c r="D9" s="108"/>
      <c r="E9" s="108"/>
      <c r="F9" s="108"/>
      <c r="G9" s="108"/>
      <c r="H9" s="57"/>
      <c r="I9" s="57"/>
      <c r="J9" s="108"/>
      <c r="K9" s="108"/>
      <c r="L9" s="108"/>
      <c r="M9" s="108"/>
      <c r="N9" s="111"/>
      <c r="O9" s="111"/>
      <c r="P9" s="111"/>
      <c r="Q9" s="111"/>
    </row>
    <row r="10" spans="1:21" ht="14.25" thickBot="1" x14ac:dyDescent="0.2">
      <c r="A10" s="109"/>
      <c r="B10" s="109"/>
      <c r="C10" s="109"/>
      <c r="D10" s="109"/>
      <c r="E10" s="109"/>
      <c r="F10" s="109"/>
      <c r="G10" s="109"/>
      <c r="H10" s="57"/>
      <c r="I10" s="57"/>
      <c r="J10" s="109"/>
      <c r="K10" s="109"/>
      <c r="L10" s="108"/>
      <c r="M10" s="108"/>
      <c r="N10" s="111"/>
      <c r="O10" s="111"/>
      <c r="P10" s="111"/>
      <c r="Q10" s="111"/>
    </row>
    <row r="11" spans="1:21" x14ac:dyDescent="0.15">
      <c r="A11" s="253"/>
      <c r="B11" s="254"/>
      <c r="C11" s="255"/>
      <c r="D11" s="256"/>
      <c r="E11" s="256"/>
      <c r="F11" s="256"/>
      <c r="G11" s="257"/>
      <c r="H11" s="60"/>
      <c r="I11" s="61"/>
      <c r="J11" s="145">
        <f>R58</f>
        <v>0</v>
      </c>
      <c r="K11" s="146"/>
      <c r="L11" s="151">
        <f>C11-J11</f>
        <v>0</v>
      </c>
      <c r="M11" s="152"/>
      <c r="N11" s="153">
        <f>U58</f>
        <v>0</v>
      </c>
      <c r="O11" s="154"/>
      <c r="P11" s="113">
        <f>MIN(L11:O11)</f>
        <v>0</v>
      </c>
      <c r="Q11" s="114"/>
    </row>
    <row r="12" spans="1:21" x14ac:dyDescent="0.15">
      <c r="A12" s="200"/>
      <c r="B12" s="201"/>
      <c r="C12" s="258"/>
      <c r="D12" s="259"/>
      <c r="E12" s="259"/>
      <c r="F12" s="259"/>
      <c r="G12" s="260"/>
      <c r="H12" s="60"/>
      <c r="I12" s="61"/>
      <c r="J12" s="147"/>
      <c r="K12" s="148"/>
      <c r="L12" s="151"/>
      <c r="M12" s="152"/>
      <c r="N12" s="154"/>
      <c r="O12" s="154"/>
      <c r="P12" s="115"/>
      <c r="Q12" s="116"/>
    </row>
    <row r="13" spans="1:21" ht="14.25" thickBot="1" x14ac:dyDescent="0.2">
      <c r="A13" s="226"/>
      <c r="B13" s="227"/>
      <c r="C13" s="261"/>
      <c r="D13" s="262"/>
      <c r="E13" s="262"/>
      <c r="F13" s="262"/>
      <c r="G13" s="263"/>
      <c r="H13" s="60"/>
      <c r="I13" s="61"/>
      <c r="J13" s="149"/>
      <c r="K13" s="150"/>
      <c r="L13" s="151"/>
      <c r="M13" s="152"/>
      <c r="N13" s="154"/>
      <c r="O13" s="154"/>
      <c r="P13" s="117"/>
      <c r="Q13" s="118"/>
    </row>
    <row r="14" spans="1:2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17.25" customHeight="1" x14ac:dyDescent="0.15">
      <c r="A15" s="8" t="s">
        <v>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173" t="s">
        <v>1</v>
      </c>
      <c r="U15" s="173"/>
    </row>
    <row r="16" spans="1:21" ht="18.75" customHeight="1" x14ac:dyDescent="0.15">
      <c r="A16" s="125" t="s">
        <v>114</v>
      </c>
      <c r="B16" s="126" t="s">
        <v>124</v>
      </c>
      <c r="C16" s="131" t="s">
        <v>119</v>
      </c>
      <c r="D16" s="45"/>
      <c r="E16" s="133" t="s">
        <v>120</v>
      </c>
      <c r="F16" s="54"/>
      <c r="G16" s="119" t="s">
        <v>121</v>
      </c>
      <c r="H16" s="53"/>
      <c r="I16" s="53"/>
      <c r="J16" s="112" t="s">
        <v>118</v>
      </c>
      <c r="K16" s="108"/>
      <c r="L16" s="112" t="s">
        <v>117</v>
      </c>
      <c r="M16" s="108"/>
      <c r="N16" s="136" t="s">
        <v>76</v>
      </c>
      <c r="O16" s="108"/>
      <c r="P16" s="119" t="s">
        <v>78</v>
      </c>
      <c r="Q16" s="120"/>
      <c r="R16" s="123" t="s">
        <v>122</v>
      </c>
      <c r="S16" s="124"/>
      <c r="T16" s="126" t="s">
        <v>77</v>
      </c>
      <c r="U16" s="126" t="s">
        <v>80</v>
      </c>
    </row>
    <row r="17" spans="1:21" ht="18.75" customHeight="1" thickBot="1" x14ac:dyDescent="0.2">
      <c r="A17" s="129"/>
      <c r="B17" s="130"/>
      <c r="C17" s="132"/>
      <c r="D17" s="48"/>
      <c r="E17" s="134"/>
      <c r="F17" s="56"/>
      <c r="G17" s="135"/>
      <c r="H17" s="55"/>
      <c r="I17" s="55"/>
      <c r="J17" s="109"/>
      <c r="K17" s="109"/>
      <c r="L17" s="109"/>
      <c r="M17" s="109"/>
      <c r="N17" s="108"/>
      <c r="O17" s="108"/>
      <c r="P17" s="121"/>
      <c r="Q17" s="122"/>
      <c r="R17" s="125"/>
      <c r="S17" s="125"/>
      <c r="T17" s="127"/>
      <c r="U17" s="128"/>
    </row>
    <row r="18" spans="1:21" x14ac:dyDescent="0.15">
      <c r="A18" s="181">
        <v>1</v>
      </c>
      <c r="B18" s="237"/>
      <c r="C18" s="157" t="s">
        <v>9</v>
      </c>
      <c r="D18" s="159" t="str">
        <f>VLOOKUP(C18,$C$67:$J$72,2,FALSE)</f>
        <v>3</v>
      </c>
      <c r="E18" s="161" t="s">
        <v>14</v>
      </c>
      <c r="F18" s="159">
        <f>VLOOKUP(E18,$E$67:$J$72,2,FALSE)</f>
        <v>1</v>
      </c>
      <c r="G18" s="161" t="s">
        <v>17</v>
      </c>
      <c r="H18" s="175">
        <f>VLOOKUP(G18,$G$67:$H$72,2,FALSE)</f>
        <v>1</v>
      </c>
      <c r="I18" s="177" t="str">
        <f>D18&amp;F18&amp;H18</f>
        <v>311</v>
      </c>
      <c r="J18" s="245"/>
      <c r="K18" s="246"/>
      <c r="L18" s="241"/>
      <c r="M18" s="242"/>
      <c r="N18" s="164">
        <f>IFERROR(VLOOKUP(I18,$C$78:$D$131,2,FALSE),0)</f>
        <v>85000</v>
      </c>
      <c r="O18" s="192"/>
      <c r="P18" s="163">
        <f>L18*N18</f>
        <v>0</v>
      </c>
      <c r="Q18" s="164"/>
      <c r="R18" s="243"/>
      <c r="S18" s="244"/>
      <c r="T18" s="171">
        <f>SUM(L18*N18-R18)</f>
        <v>0</v>
      </c>
      <c r="U18" s="179">
        <f>MAX(T18,0)</f>
        <v>0</v>
      </c>
    </row>
    <row r="19" spans="1:21" x14ac:dyDescent="0.15">
      <c r="A19" s="182"/>
      <c r="B19" s="195"/>
      <c r="C19" s="158"/>
      <c r="D19" s="160"/>
      <c r="E19" s="162"/>
      <c r="F19" s="160"/>
      <c r="G19" s="162"/>
      <c r="H19" s="176"/>
      <c r="I19" s="178"/>
      <c r="J19" s="247"/>
      <c r="K19" s="248"/>
      <c r="L19" s="198"/>
      <c r="M19" s="199"/>
      <c r="N19" s="166"/>
      <c r="O19" s="193"/>
      <c r="P19" s="165"/>
      <c r="Q19" s="166"/>
      <c r="R19" s="239"/>
      <c r="S19" s="240"/>
      <c r="T19" s="172"/>
      <c r="U19" s="180"/>
    </row>
    <row r="20" spans="1:21" ht="13.5" customHeight="1" x14ac:dyDescent="0.15">
      <c r="A20" s="181">
        <v>2</v>
      </c>
      <c r="B20" s="195"/>
      <c r="C20" s="183" t="s">
        <v>9</v>
      </c>
      <c r="D20" s="159" t="str">
        <f t="shared" ref="D20" si="0">VLOOKUP(C20,$C$67:$J$72,2,FALSE)</f>
        <v>3</v>
      </c>
      <c r="E20" s="174" t="s">
        <v>14</v>
      </c>
      <c r="F20" s="159">
        <f t="shared" ref="F20" si="1">VLOOKUP(E20,$E$67:$J$72,2,FALSE)</f>
        <v>1</v>
      </c>
      <c r="G20" s="174">
        <v>2</v>
      </c>
      <c r="H20" s="175">
        <f t="shared" ref="H20" si="2">VLOOKUP(G20,$G$67:$H$72,2,FALSE)</f>
        <v>2</v>
      </c>
      <c r="I20" s="177" t="str">
        <f t="shared" ref="I20" si="3">D20&amp;F20&amp;H20</f>
        <v>312</v>
      </c>
      <c r="J20" s="247"/>
      <c r="K20" s="248"/>
      <c r="L20" s="198"/>
      <c r="M20" s="199"/>
      <c r="N20" s="164">
        <f>IFERROR(VLOOKUP(I20,$C$78:$D$131,2,FALSE),0)</f>
        <v>97000</v>
      </c>
      <c r="O20" s="192"/>
      <c r="P20" s="163">
        <f t="shared" ref="P20" si="4">L20*N20</f>
        <v>0</v>
      </c>
      <c r="Q20" s="164"/>
      <c r="R20" s="249"/>
      <c r="S20" s="240"/>
      <c r="T20" s="171">
        <f>SUM(L20*N20-R20)</f>
        <v>0</v>
      </c>
      <c r="U20" s="179">
        <f t="shared" ref="U20" si="5">MAX(T20,0)</f>
        <v>0</v>
      </c>
    </row>
    <row r="21" spans="1:21" x14ac:dyDescent="0.15">
      <c r="A21" s="182"/>
      <c r="B21" s="195"/>
      <c r="C21" s="158"/>
      <c r="D21" s="160"/>
      <c r="E21" s="162"/>
      <c r="F21" s="160"/>
      <c r="G21" s="162"/>
      <c r="H21" s="176"/>
      <c r="I21" s="178"/>
      <c r="J21" s="247"/>
      <c r="K21" s="248"/>
      <c r="L21" s="198"/>
      <c r="M21" s="199"/>
      <c r="N21" s="166"/>
      <c r="O21" s="193"/>
      <c r="P21" s="165"/>
      <c r="Q21" s="166"/>
      <c r="R21" s="239"/>
      <c r="S21" s="240"/>
      <c r="T21" s="172"/>
      <c r="U21" s="180"/>
    </row>
    <row r="22" spans="1:21" x14ac:dyDescent="0.15">
      <c r="A22" s="181">
        <v>3</v>
      </c>
      <c r="B22" s="195"/>
      <c r="C22" s="183" t="s">
        <v>9</v>
      </c>
      <c r="D22" s="159" t="str">
        <f t="shared" ref="D22" si="6">VLOOKUP(C22,$C$67:$J$72,2,FALSE)</f>
        <v>3</v>
      </c>
      <c r="E22" s="174" t="s">
        <v>14</v>
      </c>
      <c r="F22" s="159">
        <f t="shared" ref="F22" si="7">VLOOKUP(E22,$E$67:$J$72,2,FALSE)</f>
        <v>1</v>
      </c>
      <c r="G22" s="174">
        <v>3</v>
      </c>
      <c r="H22" s="175">
        <f t="shared" ref="H22" si="8">VLOOKUP(G22,$G$67:$H$72,2,FALSE)</f>
        <v>3</v>
      </c>
      <c r="I22" s="177" t="str">
        <f t="shared" ref="I22" si="9">D22&amp;F22&amp;H22</f>
        <v>313</v>
      </c>
      <c r="J22" s="247"/>
      <c r="K22" s="248"/>
      <c r="L22" s="198"/>
      <c r="M22" s="199"/>
      <c r="N22" s="164">
        <f>IFERROR(VLOOKUP(I22,$C$78:$D$131,2,FALSE),0)</f>
        <v>102000</v>
      </c>
      <c r="O22" s="192"/>
      <c r="P22" s="163">
        <f t="shared" ref="P22" si="10">L22*N22</f>
        <v>0</v>
      </c>
      <c r="Q22" s="164"/>
      <c r="R22" s="249"/>
      <c r="S22" s="240"/>
      <c r="T22" s="171">
        <f>SUM(L22*N22-R22)</f>
        <v>0</v>
      </c>
      <c r="U22" s="179">
        <f t="shared" ref="U22" si="11">MAX(T22,0)</f>
        <v>0</v>
      </c>
    </row>
    <row r="23" spans="1:21" x14ac:dyDescent="0.15">
      <c r="A23" s="182"/>
      <c r="B23" s="195"/>
      <c r="C23" s="158"/>
      <c r="D23" s="160"/>
      <c r="E23" s="162"/>
      <c r="F23" s="160"/>
      <c r="G23" s="162"/>
      <c r="H23" s="176"/>
      <c r="I23" s="178"/>
      <c r="J23" s="247"/>
      <c r="K23" s="248"/>
      <c r="L23" s="198"/>
      <c r="M23" s="199"/>
      <c r="N23" s="166"/>
      <c r="O23" s="193"/>
      <c r="P23" s="165"/>
      <c r="Q23" s="166"/>
      <c r="R23" s="239"/>
      <c r="S23" s="240"/>
      <c r="T23" s="172"/>
      <c r="U23" s="180"/>
    </row>
    <row r="24" spans="1:21" x14ac:dyDescent="0.15">
      <c r="A24" s="181">
        <v>4</v>
      </c>
      <c r="B24" s="195"/>
      <c r="C24" s="183" t="s">
        <v>9</v>
      </c>
      <c r="D24" s="159" t="str">
        <f t="shared" ref="D24" si="12">VLOOKUP(C24,$C$67:$J$72,2,FALSE)</f>
        <v>3</v>
      </c>
      <c r="E24" s="174" t="s">
        <v>14</v>
      </c>
      <c r="F24" s="159">
        <f t="shared" ref="F24" si="13">VLOOKUP(E24,$E$67:$J$72,2,FALSE)</f>
        <v>1</v>
      </c>
      <c r="G24" s="174">
        <v>4</v>
      </c>
      <c r="H24" s="175">
        <f t="shared" ref="H24" si="14">VLOOKUP(G24,$G$67:$H$72,2,FALSE)</f>
        <v>4</v>
      </c>
      <c r="I24" s="177" t="str">
        <f t="shared" ref="I24" si="15">D24&amp;F24&amp;H24</f>
        <v>314</v>
      </c>
      <c r="J24" s="247"/>
      <c r="K24" s="248"/>
      <c r="L24" s="198"/>
      <c r="M24" s="199"/>
      <c r="N24" s="164">
        <f t="shared" ref="N24" si="16">IFERROR(VLOOKUP(I24,$C$78:$D$131,2,FALSE),0)</f>
        <v>126000</v>
      </c>
      <c r="O24" s="192"/>
      <c r="P24" s="163">
        <f>L24*N24</f>
        <v>0</v>
      </c>
      <c r="Q24" s="164"/>
      <c r="R24" s="249"/>
      <c r="S24" s="240"/>
      <c r="T24" s="171">
        <f t="shared" ref="T24" si="17">SUM(L24*N24-R24)</f>
        <v>0</v>
      </c>
      <c r="U24" s="179">
        <f t="shared" ref="U24" si="18">MAX(T24,0)</f>
        <v>0</v>
      </c>
    </row>
    <row r="25" spans="1:21" x14ac:dyDescent="0.15">
      <c r="A25" s="182"/>
      <c r="B25" s="195"/>
      <c r="C25" s="158"/>
      <c r="D25" s="160"/>
      <c r="E25" s="162"/>
      <c r="F25" s="160"/>
      <c r="G25" s="162"/>
      <c r="H25" s="176"/>
      <c r="I25" s="178"/>
      <c r="J25" s="247"/>
      <c r="K25" s="248"/>
      <c r="L25" s="198"/>
      <c r="M25" s="199"/>
      <c r="N25" s="166"/>
      <c r="O25" s="193"/>
      <c r="P25" s="165"/>
      <c r="Q25" s="166"/>
      <c r="R25" s="239"/>
      <c r="S25" s="240"/>
      <c r="T25" s="172"/>
      <c r="U25" s="180"/>
    </row>
    <row r="26" spans="1:21" x14ac:dyDescent="0.15">
      <c r="A26" s="181">
        <v>5</v>
      </c>
      <c r="B26" s="195"/>
      <c r="C26" s="183" t="s">
        <v>9</v>
      </c>
      <c r="D26" s="159" t="str">
        <f t="shared" ref="D26" si="19">VLOOKUP(C26,$C$67:$J$72,2,FALSE)</f>
        <v>3</v>
      </c>
      <c r="E26" s="174" t="s">
        <v>14</v>
      </c>
      <c r="F26" s="159">
        <f t="shared" ref="F26" si="20">VLOOKUP(E26,$E$67:$J$72,2,FALSE)</f>
        <v>1</v>
      </c>
      <c r="G26" s="174">
        <v>5</v>
      </c>
      <c r="H26" s="175">
        <f t="shared" ref="H26" si="21">VLOOKUP(G26,$G$67:$H$72,2,FALSE)</f>
        <v>5</v>
      </c>
      <c r="I26" s="177" t="str">
        <f t="shared" ref="I26" si="22">D26&amp;F26&amp;H26</f>
        <v>315</v>
      </c>
      <c r="J26" s="247"/>
      <c r="K26" s="248"/>
      <c r="L26" s="198"/>
      <c r="M26" s="199"/>
      <c r="N26" s="164">
        <f t="shared" ref="N26" si="23">IFERROR(VLOOKUP(I26,$C$78:$D$131,2,FALSE),0)</f>
        <v>162000</v>
      </c>
      <c r="O26" s="192"/>
      <c r="P26" s="163">
        <f t="shared" ref="P26" si="24">L26*N26</f>
        <v>0</v>
      </c>
      <c r="Q26" s="164"/>
      <c r="R26" s="249"/>
      <c r="S26" s="240"/>
      <c r="T26" s="171">
        <f t="shared" ref="T26" si="25">SUM(L26*N26-R26)</f>
        <v>0</v>
      </c>
      <c r="U26" s="179">
        <f t="shared" ref="U26" si="26">MAX(T26,0)</f>
        <v>0</v>
      </c>
    </row>
    <row r="27" spans="1:21" x14ac:dyDescent="0.15">
      <c r="A27" s="182"/>
      <c r="B27" s="195"/>
      <c r="C27" s="158"/>
      <c r="D27" s="160"/>
      <c r="E27" s="162"/>
      <c r="F27" s="160"/>
      <c r="G27" s="162"/>
      <c r="H27" s="176"/>
      <c r="I27" s="178"/>
      <c r="J27" s="247"/>
      <c r="K27" s="248"/>
      <c r="L27" s="198"/>
      <c r="M27" s="199"/>
      <c r="N27" s="166"/>
      <c r="O27" s="193"/>
      <c r="P27" s="165"/>
      <c r="Q27" s="166"/>
      <c r="R27" s="239"/>
      <c r="S27" s="240"/>
      <c r="T27" s="172"/>
      <c r="U27" s="180"/>
    </row>
    <row r="28" spans="1:21" x14ac:dyDescent="0.15">
      <c r="A28" s="181">
        <v>6</v>
      </c>
      <c r="B28" s="195"/>
      <c r="C28" s="183" t="s">
        <v>9</v>
      </c>
      <c r="D28" s="159" t="str">
        <f t="shared" ref="D28" si="27">VLOOKUP(C28,$C$67:$J$72,2,FALSE)</f>
        <v>3</v>
      </c>
      <c r="E28" s="174" t="s">
        <v>14</v>
      </c>
      <c r="F28" s="159">
        <f t="shared" ref="F28" si="28">VLOOKUP(E28,$E$67:$J$72,2,FALSE)</f>
        <v>1</v>
      </c>
      <c r="G28" s="174">
        <v>6</v>
      </c>
      <c r="H28" s="175">
        <f t="shared" ref="H28" si="29">VLOOKUP(G28,$G$67:$H$72,2,FALSE)</f>
        <v>6</v>
      </c>
      <c r="I28" s="177" t="str">
        <f t="shared" ref="I28" si="30">D28&amp;F28&amp;H28</f>
        <v>316</v>
      </c>
      <c r="J28" s="200"/>
      <c r="K28" s="201"/>
      <c r="L28" s="198"/>
      <c r="M28" s="199"/>
      <c r="N28" s="164">
        <f>IFERROR(VLOOKUP(I28,$C$78:$D$131,2,FALSE),0)</f>
        <v>203000</v>
      </c>
      <c r="O28" s="192"/>
      <c r="P28" s="163">
        <f t="shared" ref="P28" si="31">L28*N28</f>
        <v>0</v>
      </c>
      <c r="Q28" s="164"/>
      <c r="R28" s="239"/>
      <c r="S28" s="240"/>
      <c r="T28" s="171">
        <f t="shared" ref="T28" si="32">SUM(L28*N28-R28)</f>
        <v>0</v>
      </c>
      <c r="U28" s="179">
        <f t="shared" ref="U28" si="33">MAX(T28,0)</f>
        <v>0</v>
      </c>
    </row>
    <row r="29" spans="1:21" x14ac:dyDescent="0.15">
      <c r="A29" s="182"/>
      <c r="B29" s="195"/>
      <c r="C29" s="158"/>
      <c r="D29" s="160"/>
      <c r="E29" s="162"/>
      <c r="F29" s="160"/>
      <c r="G29" s="162"/>
      <c r="H29" s="176"/>
      <c r="I29" s="178"/>
      <c r="J29" s="200"/>
      <c r="K29" s="201"/>
      <c r="L29" s="198"/>
      <c r="M29" s="199"/>
      <c r="N29" s="166"/>
      <c r="O29" s="193"/>
      <c r="P29" s="165"/>
      <c r="Q29" s="166"/>
      <c r="R29" s="239"/>
      <c r="S29" s="240"/>
      <c r="T29" s="172"/>
      <c r="U29" s="180"/>
    </row>
    <row r="30" spans="1:21" x14ac:dyDescent="0.15">
      <c r="A30" s="181">
        <v>7</v>
      </c>
      <c r="B30" s="195"/>
      <c r="C30" s="183" t="s">
        <v>9</v>
      </c>
      <c r="D30" s="159" t="str">
        <f t="shared" ref="D30" si="34">VLOOKUP(C30,$C$67:$J$72,2,FALSE)</f>
        <v>3</v>
      </c>
      <c r="E30" s="174" t="s">
        <v>14</v>
      </c>
      <c r="F30" s="159">
        <f t="shared" ref="F30" si="35">VLOOKUP(E30,$E$67:$J$72,2,FALSE)</f>
        <v>1</v>
      </c>
      <c r="G30" s="174" t="s">
        <v>17</v>
      </c>
      <c r="H30" s="175">
        <f t="shared" ref="H30" si="36">VLOOKUP(G30,$G$67:$H$72,2,FALSE)</f>
        <v>1</v>
      </c>
      <c r="I30" s="177" t="str">
        <f t="shared" ref="I30" si="37">D30&amp;F30&amp;H30</f>
        <v>311</v>
      </c>
      <c r="J30" s="247"/>
      <c r="K30" s="248"/>
      <c r="L30" s="198"/>
      <c r="M30" s="199"/>
      <c r="N30" s="164">
        <f t="shared" ref="N30" si="38">IFERROR(VLOOKUP(I30,$C$78:$D$131,2,FALSE),0)</f>
        <v>85000</v>
      </c>
      <c r="O30" s="192"/>
      <c r="P30" s="163">
        <f t="shared" ref="P30" si="39">L30*N30</f>
        <v>0</v>
      </c>
      <c r="Q30" s="164"/>
      <c r="R30" s="249"/>
      <c r="S30" s="240"/>
      <c r="T30" s="171">
        <f t="shared" ref="T30" si="40">SUM(L30*N30-R30)</f>
        <v>0</v>
      </c>
      <c r="U30" s="179">
        <f t="shared" ref="U30" si="41">MAX(T30,0)</f>
        <v>0</v>
      </c>
    </row>
    <row r="31" spans="1:21" x14ac:dyDescent="0.15">
      <c r="A31" s="182"/>
      <c r="B31" s="195"/>
      <c r="C31" s="158"/>
      <c r="D31" s="160"/>
      <c r="E31" s="162"/>
      <c r="F31" s="160"/>
      <c r="G31" s="162"/>
      <c r="H31" s="176"/>
      <c r="I31" s="178"/>
      <c r="J31" s="247"/>
      <c r="K31" s="248"/>
      <c r="L31" s="198"/>
      <c r="M31" s="199"/>
      <c r="N31" s="166"/>
      <c r="O31" s="193"/>
      <c r="P31" s="165"/>
      <c r="Q31" s="166"/>
      <c r="R31" s="239"/>
      <c r="S31" s="240"/>
      <c r="T31" s="172"/>
      <c r="U31" s="180"/>
    </row>
    <row r="32" spans="1:21" x14ac:dyDescent="0.15">
      <c r="A32" s="181">
        <v>8</v>
      </c>
      <c r="B32" s="195"/>
      <c r="C32" s="183" t="s">
        <v>9</v>
      </c>
      <c r="D32" s="159" t="str">
        <f t="shared" ref="D32" si="42">VLOOKUP(C32,$C$67:$J$72,2,FALSE)</f>
        <v>3</v>
      </c>
      <c r="E32" s="174" t="s">
        <v>14</v>
      </c>
      <c r="F32" s="159">
        <f t="shared" ref="F32" si="43">VLOOKUP(E32,$E$67:$J$72,2,FALSE)</f>
        <v>1</v>
      </c>
      <c r="G32" s="174">
        <v>2</v>
      </c>
      <c r="H32" s="175">
        <f t="shared" ref="H32" si="44">VLOOKUP(G32,$G$67:$H$72,2,FALSE)</f>
        <v>2</v>
      </c>
      <c r="I32" s="177" t="str">
        <f t="shared" ref="I32" si="45">D32&amp;F32&amp;H32</f>
        <v>312</v>
      </c>
      <c r="J32" s="200"/>
      <c r="K32" s="201"/>
      <c r="L32" s="198"/>
      <c r="M32" s="199"/>
      <c r="N32" s="164">
        <f>IFERROR(VLOOKUP(I32,$C$78:$D$131,2,FALSE),0)</f>
        <v>97000</v>
      </c>
      <c r="O32" s="192"/>
      <c r="P32" s="163">
        <f t="shared" ref="P32" si="46">L32*N32</f>
        <v>0</v>
      </c>
      <c r="Q32" s="164"/>
      <c r="R32" s="239"/>
      <c r="S32" s="240"/>
      <c r="T32" s="171">
        <f t="shared" ref="T32" si="47">SUM(L32*N32-R32)</f>
        <v>0</v>
      </c>
      <c r="U32" s="179">
        <f t="shared" ref="U32" si="48">MAX(T32,0)</f>
        <v>0</v>
      </c>
    </row>
    <row r="33" spans="1:21" x14ac:dyDescent="0.15">
      <c r="A33" s="182"/>
      <c r="B33" s="195"/>
      <c r="C33" s="158"/>
      <c r="D33" s="160"/>
      <c r="E33" s="162"/>
      <c r="F33" s="160"/>
      <c r="G33" s="162"/>
      <c r="H33" s="176"/>
      <c r="I33" s="178"/>
      <c r="J33" s="200"/>
      <c r="K33" s="201"/>
      <c r="L33" s="198"/>
      <c r="M33" s="199"/>
      <c r="N33" s="166"/>
      <c r="O33" s="193"/>
      <c r="P33" s="165"/>
      <c r="Q33" s="166"/>
      <c r="R33" s="239"/>
      <c r="S33" s="240"/>
      <c r="T33" s="172"/>
      <c r="U33" s="180"/>
    </row>
    <row r="34" spans="1:21" x14ac:dyDescent="0.15">
      <c r="A34" s="181">
        <v>9</v>
      </c>
      <c r="B34" s="195"/>
      <c r="C34" s="183" t="s">
        <v>9</v>
      </c>
      <c r="D34" s="159" t="str">
        <f t="shared" ref="D34" si="49">VLOOKUP(C34,$C$67:$J$72,2,FALSE)</f>
        <v>3</v>
      </c>
      <c r="E34" s="174" t="s">
        <v>14</v>
      </c>
      <c r="F34" s="159">
        <f t="shared" ref="F34" si="50">VLOOKUP(E34,$E$67:$J$72,2,FALSE)</f>
        <v>1</v>
      </c>
      <c r="G34" s="174">
        <v>3</v>
      </c>
      <c r="H34" s="175">
        <f t="shared" ref="H34" si="51">VLOOKUP(G34,$G$67:$H$72,2,FALSE)</f>
        <v>3</v>
      </c>
      <c r="I34" s="177" t="str">
        <f t="shared" ref="I34" si="52">D34&amp;F34&amp;H34</f>
        <v>313</v>
      </c>
      <c r="J34" s="200"/>
      <c r="K34" s="201"/>
      <c r="L34" s="198"/>
      <c r="M34" s="199"/>
      <c r="N34" s="164">
        <f>IFERROR(VLOOKUP(I34,$C$78:$D$131,2,FALSE),0)</f>
        <v>102000</v>
      </c>
      <c r="O34" s="192"/>
      <c r="P34" s="163">
        <f t="shared" ref="P34" si="53">L34*N34</f>
        <v>0</v>
      </c>
      <c r="Q34" s="164"/>
      <c r="R34" s="239"/>
      <c r="S34" s="240"/>
      <c r="T34" s="171">
        <f t="shared" ref="T34" si="54">SUM(L34*N34-R34)</f>
        <v>0</v>
      </c>
      <c r="U34" s="179">
        <f t="shared" ref="U34" si="55">MAX(T34,0)</f>
        <v>0</v>
      </c>
    </row>
    <row r="35" spans="1:21" x14ac:dyDescent="0.15">
      <c r="A35" s="182"/>
      <c r="B35" s="195"/>
      <c r="C35" s="158"/>
      <c r="D35" s="160"/>
      <c r="E35" s="162"/>
      <c r="F35" s="160"/>
      <c r="G35" s="162"/>
      <c r="H35" s="176"/>
      <c r="I35" s="178"/>
      <c r="J35" s="200"/>
      <c r="K35" s="201"/>
      <c r="L35" s="198"/>
      <c r="M35" s="199"/>
      <c r="N35" s="166"/>
      <c r="O35" s="193"/>
      <c r="P35" s="165"/>
      <c r="Q35" s="166"/>
      <c r="R35" s="239"/>
      <c r="S35" s="240"/>
      <c r="T35" s="172"/>
      <c r="U35" s="180"/>
    </row>
    <row r="36" spans="1:21" x14ac:dyDescent="0.15">
      <c r="A36" s="181">
        <v>10</v>
      </c>
      <c r="B36" s="195"/>
      <c r="C36" s="183" t="s">
        <v>9</v>
      </c>
      <c r="D36" s="159" t="str">
        <f t="shared" ref="D36" si="56">VLOOKUP(C36,$C$67:$J$72,2,FALSE)</f>
        <v>3</v>
      </c>
      <c r="E36" s="174" t="s">
        <v>14</v>
      </c>
      <c r="F36" s="159">
        <f t="shared" ref="F36" si="57">VLOOKUP(E36,$E$67:$J$72,2,FALSE)</f>
        <v>1</v>
      </c>
      <c r="G36" s="174">
        <v>4</v>
      </c>
      <c r="H36" s="175">
        <f t="shared" ref="H36" si="58">VLOOKUP(G36,$G$67:$H$72,2,FALSE)</f>
        <v>4</v>
      </c>
      <c r="I36" s="177" t="str">
        <f t="shared" ref="I36" si="59">D36&amp;F36&amp;H36</f>
        <v>314</v>
      </c>
      <c r="J36" s="200"/>
      <c r="K36" s="201"/>
      <c r="L36" s="198"/>
      <c r="M36" s="199"/>
      <c r="N36" s="164">
        <f>IFERROR(VLOOKUP(I36,$C$78:$D$131,2,FALSE),0)</f>
        <v>126000</v>
      </c>
      <c r="O36" s="192"/>
      <c r="P36" s="163">
        <f t="shared" ref="P36" si="60">L36*N36</f>
        <v>0</v>
      </c>
      <c r="Q36" s="164"/>
      <c r="R36" s="239"/>
      <c r="S36" s="240"/>
      <c r="T36" s="171">
        <f t="shared" ref="T36" si="61">SUM(L36*N36-R36)</f>
        <v>0</v>
      </c>
      <c r="U36" s="179">
        <f t="shared" ref="U36" si="62">MAX(T36,0)</f>
        <v>0</v>
      </c>
    </row>
    <row r="37" spans="1:21" x14ac:dyDescent="0.15">
      <c r="A37" s="182"/>
      <c r="B37" s="195"/>
      <c r="C37" s="158"/>
      <c r="D37" s="160"/>
      <c r="E37" s="162"/>
      <c r="F37" s="160"/>
      <c r="G37" s="162"/>
      <c r="H37" s="176"/>
      <c r="I37" s="178"/>
      <c r="J37" s="200"/>
      <c r="K37" s="201"/>
      <c r="L37" s="198"/>
      <c r="M37" s="199"/>
      <c r="N37" s="166"/>
      <c r="O37" s="193"/>
      <c r="P37" s="165"/>
      <c r="Q37" s="166"/>
      <c r="R37" s="239"/>
      <c r="S37" s="240"/>
      <c r="T37" s="172"/>
      <c r="U37" s="180"/>
    </row>
    <row r="38" spans="1:21" x14ac:dyDescent="0.15">
      <c r="A38" s="181">
        <v>11</v>
      </c>
      <c r="B38" s="264"/>
      <c r="C38" s="265" t="s">
        <v>9</v>
      </c>
      <c r="D38" s="266" t="str">
        <f>VLOOKUP(C38,$C$67:$J$72,2,FALSE)</f>
        <v>3</v>
      </c>
      <c r="E38" s="267" t="s">
        <v>14</v>
      </c>
      <c r="F38" s="266">
        <f>VLOOKUP(E38,$E$67:$J$72,2,FALSE)</f>
        <v>1</v>
      </c>
      <c r="G38" s="267" t="s">
        <v>17</v>
      </c>
      <c r="H38" s="268">
        <f>VLOOKUP(G38,$G$67:$H$72,2,FALSE)</f>
        <v>1</v>
      </c>
      <c r="I38" s="269" t="str">
        <f>D38&amp;F38&amp;H38</f>
        <v>311</v>
      </c>
      <c r="J38" s="270"/>
      <c r="K38" s="271"/>
      <c r="L38" s="272"/>
      <c r="M38" s="273"/>
      <c r="N38" s="274">
        <f>IFERROR(VLOOKUP(I38,$C$78:$D$131,2,FALSE),0)</f>
        <v>85000</v>
      </c>
      <c r="O38" s="275"/>
      <c r="P38" s="276">
        <f>L38*N38</f>
        <v>0</v>
      </c>
      <c r="Q38" s="274"/>
      <c r="R38" s="277"/>
      <c r="S38" s="278"/>
      <c r="T38" s="171">
        <f>SUM(L38*N38-R38)</f>
        <v>0</v>
      </c>
      <c r="U38" s="179">
        <f>MAX(T38,0)</f>
        <v>0</v>
      </c>
    </row>
    <row r="39" spans="1:21" x14ac:dyDescent="0.15">
      <c r="A39" s="182"/>
      <c r="B39" s="195"/>
      <c r="C39" s="158"/>
      <c r="D39" s="160"/>
      <c r="E39" s="162"/>
      <c r="F39" s="160"/>
      <c r="G39" s="162"/>
      <c r="H39" s="176"/>
      <c r="I39" s="178"/>
      <c r="J39" s="247"/>
      <c r="K39" s="248"/>
      <c r="L39" s="198"/>
      <c r="M39" s="199"/>
      <c r="N39" s="166"/>
      <c r="O39" s="193"/>
      <c r="P39" s="165"/>
      <c r="Q39" s="166"/>
      <c r="R39" s="239"/>
      <c r="S39" s="240"/>
      <c r="T39" s="172"/>
      <c r="U39" s="180"/>
    </row>
    <row r="40" spans="1:21" ht="13.5" customHeight="1" x14ac:dyDescent="0.15">
      <c r="A40" s="181">
        <v>12</v>
      </c>
      <c r="B40" s="195"/>
      <c r="C40" s="183" t="s">
        <v>9</v>
      </c>
      <c r="D40" s="159" t="str">
        <f t="shared" ref="D40" si="63">VLOOKUP(C40,$C$67:$J$72,2,FALSE)</f>
        <v>3</v>
      </c>
      <c r="E40" s="174" t="s">
        <v>14</v>
      </c>
      <c r="F40" s="159">
        <f t="shared" ref="F40" si="64">VLOOKUP(E40,$E$67:$J$72,2,FALSE)</f>
        <v>1</v>
      </c>
      <c r="G40" s="174">
        <v>2</v>
      </c>
      <c r="H40" s="175">
        <f t="shared" ref="H40" si="65">VLOOKUP(G40,$G$67:$H$72,2,FALSE)</f>
        <v>2</v>
      </c>
      <c r="I40" s="177" t="str">
        <f t="shared" ref="I40" si="66">D40&amp;F40&amp;H40</f>
        <v>312</v>
      </c>
      <c r="J40" s="247"/>
      <c r="K40" s="248"/>
      <c r="L40" s="198"/>
      <c r="M40" s="199"/>
      <c r="N40" s="164">
        <f>IFERROR(VLOOKUP(I40,$C$78:$D$131,2,FALSE),0)</f>
        <v>97000</v>
      </c>
      <c r="O40" s="192"/>
      <c r="P40" s="163">
        <f t="shared" ref="P40" si="67">L40*N40</f>
        <v>0</v>
      </c>
      <c r="Q40" s="164"/>
      <c r="R40" s="249"/>
      <c r="S40" s="240"/>
      <c r="T40" s="171">
        <f>SUM(L40*N40-R40)</f>
        <v>0</v>
      </c>
      <c r="U40" s="179">
        <f t="shared" ref="U40" si="68">MAX(T40,0)</f>
        <v>0</v>
      </c>
    </row>
    <row r="41" spans="1:21" x14ac:dyDescent="0.15">
      <c r="A41" s="182"/>
      <c r="B41" s="195"/>
      <c r="C41" s="158"/>
      <c r="D41" s="160"/>
      <c r="E41" s="162"/>
      <c r="F41" s="160"/>
      <c r="G41" s="162"/>
      <c r="H41" s="176"/>
      <c r="I41" s="178"/>
      <c r="J41" s="247"/>
      <c r="K41" s="248"/>
      <c r="L41" s="198"/>
      <c r="M41" s="199"/>
      <c r="N41" s="166"/>
      <c r="O41" s="193"/>
      <c r="P41" s="165"/>
      <c r="Q41" s="166"/>
      <c r="R41" s="239"/>
      <c r="S41" s="240"/>
      <c r="T41" s="172"/>
      <c r="U41" s="180"/>
    </row>
    <row r="42" spans="1:21" x14ac:dyDescent="0.15">
      <c r="A42" s="181">
        <v>13</v>
      </c>
      <c r="B42" s="195"/>
      <c r="C42" s="183" t="s">
        <v>9</v>
      </c>
      <c r="D42" s="159" t="str">
        <f t="shared" ref="D42" si="69">VLOOKUP(C42,$C$67:$J$72,2,FALSE)</f>
        <v>3</v>
      </c>
      <c r="E42" s="174" t="s">
        <v>14</v>
      </c>
      <c r="F42" s="159">
        <f t="shared" ref="F42" si="70">VLOOKUP(E42,$E$67:$J$72,2,FALSE)</f>
        <v>1</v>
      </c>
      <c r="G42" s="174">
        <v>3</v>
      </c>
      <c r="H42" s="175">
        <f t="shared" ref="H42" si="71">VLOOKUP(G42,$G$67:$H$72,2,FALSE)</f>
        <v>3</v>
      </c>
      <c r="I42" s="177" t="str">
        <f t="shared" ref="I42" si="72">D42&amp;F42&amp;H42</f>
        <v>313</v>
      </c>
      <c r="J42" s="247"/>
      <c r="K42" s="248"/>
      <c r="L42" s="198"/>
      <c r="M42" s="199"/>
      <c r="N42" s="164">
        <f>IFERROR(VLOOKUP(I42,$C$78:$D$131,2,FALSE),0)</f>
        <v>102000</v>
      </c>
      <c r="O42" s="192"/>
      <c r="P42" s="163">
        <f t="shared" ref="P42" si="73">L42*N42</f>
        <v>0</v>
      </c>
      <c r="Q42" s="164"/>
      <c r="R42" s="249"/>
      <c r="S42" s="240"/>
      <c r="T42" s="171">
        <f>SUM(L42*N42-R42)</f>
        <v>0</v>
      </c>
      <c r="U42" s="179">
        <f t="shared" ref="U42" si="74">MAX(T42,0)</f>
        <v>0</v>
      </c>
    </row>
    <row r="43" spans="1:21" x14ac:dyDescent="0.15">
      <c r="A43" s="182"/>
      <c r="B43" s="195"/>
      <c r="C43" s="158"/>
      <c r="D43" s="160"/>
      <c r="E43" s="162"/>
      <c r="F43" s="160"/>
      <c r="G43" s="162"/>
      <c r="H43" s="176"/>
      <c r="I43" s="178"/>
      <c r="J43" s="247"/>
      <c r="K43" s="248"/>
      <c r="L43" s="198"/>
      <c r="M43" s="199"/>
      <c r="N43" s="166"/>
      <c r="O43" s="193"/>
      <c r="P43" s="165"/>
      <c r="Q43" s="166"/>
      <c r="R43" s="239"/>
      <c r="S43" s="240"/>
      <c r="T43" s="172"/>
      <c r="U43" s="180"/>
    </row>
    <row r="44" spans="1:21" x14ac:dyDescent="0.15">
      <c r="A44" s="181">
        <v>14</v>
      </c>
      <c r="B44" s="195"/>
      <c r="C44" s="183" t="s">
        <v>9</v>
      </c>
      <c r="D44" s="159" t="str">
        <f t="shared" ref="D44" si="75">VLOOKUP(C44,$C$67:$J$72,2,FALSE)</f>
        <v>3</v>
      </c>
      <c r="E44" s="174" t="s">
        <v>14</v>
      </c>
      <c r="F44" s="159">
        <f t="shared" ref="F44" si="76">VLOOKUP(E44,$E$67:$J$72,2,FALSE)</f>
        <v>1</v>
      </c>
      <c r="G44" s="174">
        <v>4</v>
      </c>
      <c r="H44" s="175">
        <f t="shared" ref="H44" si="77">VLOOKUP(G44,$G$67:$H$72,2,FALSE)</f>
        <v>4</v>
      </c>
      <c r="I44" s="177" t="str">
        <f t="shared" ref="I44" si="78">D44&amp;F44&amp;H44</f>
        <v>314</v>
      </c>
      <c r="J44" s="247"/>
      <c r="K44" s="248"/>
      <c r="L44" s="198"/>
      <c r="M44" s="199"/>
      <c r="N44" s="164">
        <f t="shared" ref="N44" si="79">IFERROR(VLOOKUP(I44,$C$78:$D$131,2,FALSE),0)</f>
        <v>126000</v>
      </c>
      <c r="O44" s="192"/>
      <c r="P44" s="163">
        <f>L44*N44</f>
        <v>0</v>
      </c>
      <c r="Q44" s="164"/>
      <c r="R44" s="249"/>
      <c r="S44" s="240"/>
      <c r="T44" s="171">
        <f t="shared" ref="T44" si="80">SUM(L44*N44-R44)</f>
        <v>0</v>
      </c>
      <c r="U44" s="179">
        <f t="shared" ref="U44" si="81">MAX(T44,0)</f>
        <v>0</v>
      </c>
    </row>
    <row r="45" spans="1:21" x14ac:dyDescent="0.15">
      <c r="A45" s="182"/>
      <c r="B45" s="195"/>
      <c r="C45" s="158"/>
      <c r="D45" s="160"/>
      <c r="E45" s="162"/>
      <c r="F45" s="160"/>
      <c r="G45" s="162"/>
      <c r="H45" s="176"/>
      <c r="I45" s="178"/>
      <c r="J45" s="247"/>
      <c r="K45" s="248"/>
      <c r="L45" s="198"/>
      <c r="M45" s="199"/>
      <c r="N45" s="166"/>
      <c r="O45" s="193"/>
      <c r="P45" s="165"/>
      <c r="Q45" s="166"/>
      <c r="R45" s="239"/>
      <c r="S45" s="240"/>
      <c r="T45" s="172"/>
      <c r="U45" s="180"/>
    </row>
    <row r="46" spans="1:21" x14ac:dyDescent="0.15">
      <c r="A46" s="181">
        <v>15</v>
      </c>
      <c r="B46" s="195"/>
      <c r="C46" s="183" t="s">
        <v>9</v>
      </c>
      <c r="D46" s="159" t="str">
        <f t="shared" ref="D46" si="82">VLOOKUP(C46,$C$67:$J$72,2,FALSE)</f>
        <v>3</v>
      </c>
      <c r="E46" s="174" t="s">
        <v>14</v>
      </c>
      <c r="F46" s="159">
        <f t="shared" ref="F46" si="83">VLOOKUP(E46,$E$67:$J$72,2,FALSE)</f>
        <v>1</v>
      </c>
      <c r="G46" s="174">
        <v>5</v>
      </c>
      <c r="H46" s="175">
        <f t="shared" ref="H46" si="84">VLOOKUP(G46,$G$67:$H$72,2,FALSE)</f>
        <v>5</v>
      </c>
      <c r="I46" s="177" t="str">
        <f t="shared" ref="I46" si="85">D46&amp;F46&amp;H46</f>
        <v>315</v>
      </c>
      <c r="J46" s="247"/>
      <c r="K46" s="248"/>
      <c r="L46" s="198"/>
      <c r="M46" s="199"/>
      <c r="N46" s="164">
        <f t="shared" ref="N46" si="86">IFERROR(VLOOKUP(I46,$C$78:$D$131,2,FALSE),0)</f>
        <v>162000</v>
      </c>
      <c r="O46" s="192"/>
      <c r="P46" s="163">
        <f t="shared" ref="P46" si="87">L46*N46</f>
        <v>0</v>
      </c>
      <c r="Q46" s="164"/>
      <c r="R46" s="249"/>
      <c r="S46" s="240"/>
      <c r="T46" s="171">
        <f t="shared" ref="T46" si="88">SUM(L46*N46-R46)</f>
        <v>0</v>
      </c>
      <c r="U46" s="179">
        <f t="shared" ref="U46" si="89">MAX(T46,0)</f>
        <v>0</v>
      </c>
    </row>
    <row r="47" spans="1:21" x14ac:dyDescent="0.15">
      <c r="A47" s="182"/>
      <c r="B47" s="195"/>
      <c r="C47" s="158"/>
      <c r="D47" s="160"/>
      <c r="E47" s="162"/>
      <c r="F47" s="160"/>
      <c r="G47" s="162"/>
      <c r="H47" s="176"/>
      <c r="I47" s="178"/>
      <c r="J47" s="247"/>
      <c r="K47" s="248"/>
      <c r="L47" s="198"/>
      <c r="M47" s="199"/>
      <c r="N47" s="166"/>
      <c r="O47" s="193"/>
      <c r="P47" s="165"/>
      <c r="Q47" s="166"/>
      <c r="R47" s="239"/>
      <c r="S47" s="240"/>
      <c r="T47" s="172"/>
      <c r="U47" s="180"/>
    </row>
    <row r="48" spans="1:21" x14ac:dyDescent="0.15">
      <c r="A48" s="181">
        <v>16</v>
      </c>
      <c r="B48" s="195"/>
      <c r="C48" s="183" t="s">
        <v>9</v>
      </c>
      <c r="D48" s="159" t="str">
        <f t="shared" ref="D48" si="90">VLOOKUP(C48,$C$67:$J$72,2,FALSE)</f>
        <v>3</v>
      </c>
      <c r="E48" s="174" t="s">
        <v>14</v>
      </c>
      <c r="F48" s="159">
        <f t="shared" ref="F48" si="91">VLOOKUP(E48,$E$67:$J$72,2,FALSE)</f>
        <v>1</v>
      </c>
      <c r="G48" s="174">
        <v>6</v>
      </c>
      <c r="H48" s="175">
        <f t="shared" ref="H48" si="92">VLOOKUP(G48,$G$67:$H$72,2,FALSE)</f>
        <v>6</v>
      </c>
      <c r="I48" s="177" t="str">
        <f t="shared" ref="I48" si="93">D48&amp;F48&amp;H48</f>
        <v>316</v>
      </c>
      <c r="J48" s="200"/>
      <c r="K48" s="201"/>
      <c r="L48" s="198"/>
      <c r="M48" s="199"/>
      <c r="N48" s="164">
        <f>IFERROR(VLOOKUP(I48,$C$78:$D$131,2,FALSE),0)</f>
        <v>203000</v>
      </c>
      <c r="O48" s="192"/>
      <c r="P48" s="163">
        <f t="shared" ref="P48" si="94">L48*N48</f>
        <v>0</v>
      </c>
      <c r="Q48" s="164"/>
      <c r="R48" s="239"/>
      <c r="S48" s="240"/>
      <c r="T48" s="171">
        <f t="shared" ref="T48" si="95">SUM(L48*N48-R48)</f>
        <v>0</v>
      </c>
      <c r="U48" s="179">
        <f t="shared" ref="U48" si="96">MAX(T48,0)</f>
        <v>0</v>
      </c>
    </row>
    <row r="49" spans="1:21" x14ac:dyDescent="0.15">
      <c r="A49" s="182"/>
      <c r="B49" s="195"/>
      <c r="C49" s="158"/>
      <c r="D49" s="160"/>
      <c r="E49" s="162"/>
      <c r="F49" s="160"/>
      <c r="G49" s="162"/>
      <c r="H49" s="176"/>
      <c r="I49" s="178"/>
      <c r="J49" s="200"/>
      <c r="K49" s="201"/>
      <c r="L49" s="198"/>
      <c r="M49" s="199"/>
      <c r="N49" s="166"/>
      <c r="O49" s="193"/>
      <c r="P49" s="165"/>
      <c r="Q49" s="166"/>
      <c r="R49" s="239"/>
      <c r="S49" s="240"/>
      <c r="T49" s="172"/>
      <c r="U49" s="180"/>
    </row>
    <row r="50" spans="1:21" x14ac:dyDescent="0.15">
      <c r="A50" s="181">
        <v>17</v>
      </c>
      <c r="B50" s="195"/>
      <c r="C50" s="183" t="s">
        <v>9</v>
      </c>
      <c r="D50" s="159" t="str">
        <f t="shared" ref="D50" si="97">VLOOKUP(C50,$C$67:$J$72,2,FALSE)</f>
        <v>3</v>
      </c>
      <c r="E50" s="174" t="s">
        <v>14</v>
      </c>
      <c r="F50" s="159">
        <f t="shared" ref="F50" si="98">VLOOKUP(E50,$E$67:$J$72,2,FALSE)</f>
        <v>1</v>
      </c>
      <c r="G50" s="174" t="s">
        <v>17</v>
      </c>
      <c r="H50" s="175">
        <f t="shared" ref="H50" si="99">VLOOKUP(G50,$G$67:$H$72,2,FALSE)</f>
        <v>1</v>
      </c>
      <c r="I50" s="177" t="str">
        <f t="shared" ref="I50" si="100">D50&amp;F50&amp;H50</f>
        <v>311</v>
      </c>
      <c r="J50" s="247"/>
      <c r="K50" s="248"/>
      <c r="L50" s="198"/>
      <c r="M50" s="199"/>
      <c r="N50" s="164">
        <f t="shared" ref="N50" si="101">IFERROR(VLOOKUP(I50,$C$78:$D$131,2,FALSE),0)</f>
        <v>85000</v>
      </c>
      <c r="O50" s="192"/>
      <c r="P50" s="163">
        <f t="shared" ref="P50" si="102">L50*N50</f>
        <v>0</v>
      </c>
      <c r="Q50" s="164"/>
      <c r="R50" s="249"/>
      <c r="S50" s="240"/>
      <c r="T50" s="171">
        <f t="shared" ref="T50" si="103">SUM(L50*N50-R50)</f>
        <v>0</v>
      </c>
      <c r="U50" s="179">
        <f t="shared" ref="U50" si="104">MAX(T50,0)</f>
        <v>0</v>
      </c>
    </row>
    <row r="51" spans="1:21" x14ac:dyDescent="0.15">
      <c r="A51" s="182"/>
      <c r="B51" s="195"/>
      <c r="C51" s="158"/>
      <c r="D51" s="160"/>
      <c r="E51" s="162"/>
      <c r="F51" s="160"/>
      <c r="G51" s="162"/>
      <c r="H51" s="176"/>
      <c r="I51" s="178"/>
      <c r="J51" s="247"/>
      <c r="K51" s="248"/>
      <c r="L51" s="198"/>
      <c r="M51" s="199"/>
      <c r="N51" s="166"/>
      <c r="O51" s="193"/>
      <c r="P51" s="165"/>
      <c r="Q51" s="166"/>
      <c r="R51" s="239"/>
      <c r="S51" s="240"/>
      <c r="T51" s="172"/>
      <c r="U51" s="180"/>
    </row>
    <row r="52" spans="1:21" x14ac:dyDescent="0.15">
      <c r="A52" s="181">
        <v>18</v>
      </c>
      <c r="B52" s="195"/>
      <c r="C52" s="183" t="s">
        <v>9</v>
      </c>
      <c r="D52" s="159" t="str">
        <f t="shared" ref="D52" si="105">VLOOKUP(C52,$C$67:$J$72,2,FALSE)</f>
        <v>3</v>
      </c>
      <c r="E52" s="174" t="s">
        <v>14</v>
      </c>
      <c r="F52" s="159">
        <f t="shared" ref="F52" si="106">VLOOKUP(E52,$E$67:$J$72,2,FALSE)</f>
        <v>1</v>
      </c>
      <c r="G52" s="174">
        <v>2</v>
      </c>
      <c r="H52" s="175">
        <f t="shared" ref="H52" si="107">VLOOKUP(G52,$G$67:$H$72,2,FALSE)</f>
        <v>2</v>
      </c>
      <c r="I52" s="177" t="str">
        <f t="shared" ref="I52" si="108">D52&amp;F52&amp;H52</f>
        <v>312</v>
      </c>
      <c r="J52" s="200"/>
      <c r="K52" s="201"/>
      <c r="L52" s="198"/>
      <c r="M52" s="199"/>
      <c r="N52" s="164">
        <f>IFERROR(VLOOKUP(I52,$C$78:$D$131,2,FALSE),0)</f>
        <v>97000</v>
      </c>
      <c r="O52" s="192"/>
      <c r="P52" s="163">
        <f t="shared" ref="P52" si="109">L52*N52</f>
        <v>0</v>
      </c>
      <c r="Q52" s="164"/>
      <c r="R52" s="239"/>
      <c r="S52" s="240"/>
      <c r="T52" s="171">
        <f t="shared" ref="T52" si="110">SUM(L52*N52-R52)</f>
        <v>0</v>
      </c>
      <c r="U52" s="179">
        <f t="shared" ref="U52" si="111">MAX(T52,0)</f>
        <v>0</v>
      </c>
    </row>
    <row r="53" spans="1:21" x14ac:dyDescent="0.15">
      <c r="A53" s="182"/>
      <c r="B53" s="195"/>
      <c r="C53" s="158"/>
      <c r="D53" s="160"/>
      <c r="E53" s="162"/>
      <c r="F53" s="160"/>
      <c r="G53" s="162"/>
      <c r="H53" s="176"/>
      <c r="I53" s="178"/>
      <c r="J53" s="200"/>
      <c r="K53" s="201"/>
      <c r="L53" s="198"/>
      <c r="M53" s="199"/>
      <c r="N53" s="166"/>
      <c r="O53" s="193"/>
      <c r="P53" s="165"/>
      <c r="Q53" s="166"/>
      <c r="R53" s="239"/>
      <c r="S53" s="240"/>
      <c r="T53" s="172"/>
      <c r="U53" s="180"/>
    </row>
    <row r="54" spans="1:21" x14ac:dyDescent="0.15">
      <c r="A54" s="181">
        <v>19</v>
      </c>
      <c r="B54" s="195"/>
      <c r="C54" s="183" t="s">
        <v>9</v>
      </c>
      <c r="D54" s="159" t="str">
        <f t="shared" ref="D54" si="112">VLOOKUP(C54,$C$67:$J$72,2,FALSE)</f>
        <v>3</v>
      </c>
      <c r="E54" s="174" t="s">
        <v>14</v>
      </c>
      <c r="F54" s="159">
        <f t="shared" ref="F54" si="113">VLOOKUP(E54,$E$67:$J$72,2,FALSE)</f>
        <v>1</v>
      </c>
      <c r="G54" s="174">
        <v>3</v>
      </c>
      <c r="H54" s="175">
        <f t="shared" ref="H54" si="114">VLOOKUP(G54,$G$67:$H$72,2,FALSE)</f>
        <v>3</v>
      </c>
      <c r="I54" s="177" t="str">
        <f t="shared" ref="I54" si="115">D54&amp;F54&amp;H54</f>
        <v>313</v>
      </c>
      <c r="J54" s="200"/>
      <c r="K54" s="201"/>
      <c r="L54" s="198"/>
      <c r="M54" s="199"/>
      <c r="N54" s="164">
        <f>IFERROR(VLOOKUP(I54,$C$78:$D$131,2,FALSE),0)</f>
        <v>102000</v>
      </c>
      <c r="O54" s="192"/>
      <c r="P54" s="163">
        <f t="shared" ref="P54" si="116">L54*N54</f>
        <v>0</v>
      </c>
      <c r="Q54" s="164"/>
      <c r="R54" s="239"/>
      <c r="S54" s="240"/>
      <c r="T54" s="171">
        <f t="shared" ref="T54" si="117">SUM(L54*N54-R54)</f>
        <v>0</v>
      </c>
      <c r="U54" s="179">
        <f t="shared" ref="U54" si="118">MAX(T54,0)</f>
        <v>0</v>
      </c>
    </row>
    <row r="55" spans="1:21" x14ac:dyDescent="0.15">
      <c r="A55" s="182"/>
      <c r="B55" s="195"/>
      <c r="C55" s="158"/>
      <c r="D55" s="160"/>
      <c r="E55" s="162"/>
      <c r="F55" s="160"/>
      <c r="G55" s="162"/>
      <c r="H55" s="176"/>
      <c r="I55" s="178"/>
      <c r="J55" s="200"/>
      <c r="K55" s="201"/>
      <c r="L55" s="198"/>
      <c r="M55" s="199"/>
      <c r="N55" s="166"/>
      <c r="O55" s="193"/>
      <c r="P55" s="165"/>
      <c r="Q55" s="166"/>
      <c r="R55" s="239"/>
      <c r="S55" s="240"/>
      <c r="T55" s="172"/>
      <c r="U55" s="180"/>
    </row>
    <row r="56" spans="1:21" x14ac:dyDescent="0.15">
      <c r="A56" s="181">
        <v>20</v>
      </c>
      <c r="B56" s="195"/>
      <c r="C56" s="183" t="s">
        <v>9</v>
      </c>
      <c r="D56" s="159" t="str">
        <f t="shared" ref="D56" si="119">VLOOKUP(C56,$C$67:$J$72,2,FALSE)</f>
        <v>3</v>
      </c>
      <c r="E56" s="174" t="s">
        <v>14</v>
      </c>
      <c r="F56" s="159">
        <f t="shared" ref="F56" si="120">VLOOKUP(E56,$E$67:$J$72,2,FALSE)</f>
        <v>1</v>
      </c>
      <c r="G56" s="174">
        <v>4</v>
      </c>
      <c r="H56" s="175">
        <f t="shared" ref="H56" si="121">VLOOKUP(G56,$G$67:$H$72,2,FALSE)</f>
        <v>4</v>
      </c>
      <c r="I56" s="177" t="str">
        <f t="shared" ref="I56" si="122">D56&amp;F56&amp;H56</f>
        <v>314</v>
      </c>
      <c r="J56" s="200"/>
      <c r="K56" s="201"/>
      <c r="L56" s="198"/>
      <c r="M56" s="199"/>
      <c r="N56" s="164">
        <f>IFERROR(VLOOKUP(I56,$C$78:$D$131,2,FALSE),0)</f>
        <v>126000</v>
      </c>
      <c r="O56" s="192"/>
      <c r="P56" s="163">
        <f t="shared" ref="P56" si="123">L56*N56</f>
        <v>0</v>
      </c>
      <c r="Q56" s="164"/>
      <c r="R56" s="239"/>
      <c r="S56" s="240"/>
      <c r="T56" s="171">
        <f t="shared" ref="T56" si="124">SUM(L56*N56-R56)</f>
        <v>0</v>
      </c>
      <c r="U56" s="179">
        <f t="shared" ref="U56" si="125">MAX(T56,0)</f>
        <v>0</v>
      </c>
    </row>
    <row r="57" spans="1:21" ht="14.25" thickBot="1" x14ac:dyDescent="0.2">
      <c r="A57" s="182"/>
      <c r="B57" s="202"/>
      <c r="C57" s="203"/>
      <c r="D57" s="160"/>
      <c r="E57" s="204"/>
      <c r="F57" s="160"/>
      <c r="G57" s="204"/>
      <c r="H57" s="176"/>
      <c r="I57" s="178"/>
      <c r="J57" s="226"/>
      <c r="K57" s="227"/>
      <c r="L57" s="228"/>
      <c r="M57" s="229"/>
      <c r="N57" s="166"/>
      <c r="O57" s="193"/>
      <c r="P57" s="165"/>
      <c r="Q57" s="166"/>
      <c r="R57" s="250"/>
      <c r="S57" s="251"/>
      <c r="T57" s="172"/>
      <c r="U57" s="180"/>
    </row>
    <row r="58" spans="1:21" x14ac:dyDescent="0.15">
      <c r="A58" s="208" t="s">
        <v>2</v>
      </c>
      <c r="B58" s="209"/>
      <c r="C58" s="209"/>
      <c r="D58" s="210"/>
      <c r="E58" s="209"/>
      <c r="F58" s="210"/>
      <c r="G58" s="209"/>
      <c r="H58" s="210"/>
      <c r="I58" s="210"/>
      <c r="J58" s="209"/>
      <c r="K58" s="211"/>
      <c r="L58" s="215"/>
      <c r="M58" s="215"/>
      <c r="N58" s="252"/>
      <c r="O58" s="252"/>
      <c r="P58" s="218">
        <f>SUM(P18:Q37)</f>
        <v>0</v>
      </c>
      <c r="Q58" s="219"/>
      <c r="R58" s="222">
        <f>SUM(R18:S37)</f>
        <v>0</v>
      </c>
      <c r="S58" s="222"/>
      <c r="T58" s="224">
        <f>SUM(T18:T37)</f>
        <v>0</v>
      </c>
      <c r="U58" s="179">
        <f>SUM(U18:U37)</f>
        <v>0</v>
      </c>
    </row>
    <row r="59" spans="1:21" x14ac:dyDescent="0.15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4"/>
      <c r="L59" s="216"/>
      <c r="M59" s="216"/>
      <c r="N59" s="252"/>
      <c r="O59" s="252"/>
      <c r="P59" s="220"/>
      <c r="Q59" s="221"/>
      <c r="R59" s="223"/>
      <c r="S59" s="223"/>
      <c r="T59" s="225"/>
      <c r="U59" s="180"/>
    </row>
    <row r="60" spans="1:21" s="29" customFormat="1" x14ac:dyDescent="0.15">
      <c r="A60" s="29" t="s">
        <v>113</v>
      </c>
    </row>
    <row r="61" spans="1:21" ht="14.25" customHeight="1" x14ac:dyDescent="0.15">
      <c r="A61" s="205" t="s">
        <v>110</v>
      </c>
      <c r="B61" s="205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</row>
    <row r="62" spans="1:21" x14ac:dyDescent="0.15">
      <c r="A62" s="205" t="s">
        <v>111</v>
      </c>
      <c r="B62" s="205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</row>
    <row r="63" spans="1:21" x14ac:dyDescent="0.15">
      <c r="A63" s="205" t="s">
        <v>75</v>
      </c>
      <c r="B63" s="205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</row>
    <row r="64" spans="1:21" x14ac:dyDescent="0.15">
      <c r="A64" s="205" t="s">
        <v>112</v>
      </c>
      <c r="B64" s="205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</row>
    <row r="65" spans="1:21" x14ac:dyDescent="0.15">
      <c r="A65" s="7" t="s">
        <v>141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 spans="1:21" hidden="1" x14ac:dyDescent="0.15">
      <c r="C66" s="1" t="s">
        <v>20</v>
      </c>
      <c r="E66" s="1" t="s">
        <v>19</v>
      </c>
      <c r="G66" s="1" t="s">
        <v>18</v>
      </c>
    </row>
    <row r="67" spans="1:21" ht="30" hidden="1" customHeight="1" x14ac:dyDescent="0.15">
      <c r="C67" s="31" t="s">
        <v>126</v>
      </c>
      <c r="D67" s="3" t="s">
        <v>11</v>
      </c>
      <c r="E67" s="3" t="s">
        <v>14</v>
      </c>
      <c r="F67" s="3">
        <v>1</v>
      </c>
      <c r="G67" s="3" t="s">
        <v>17</v>
      </c>
      <c r="H67" s="3">
        <v>1</v>
      </c>
      <c r="I67" s="3"/>
      <c r="J67" s="34"/>
    </row>
    <row r="68" spans="1:21" ht="30" hidden="1" customHeight="1" x14ac:dyDescent="0.15">
      <c r="C68" s="32" t="s">
        <v>127</v>
      </c>
      <c r="D68" s="3" t="s">
        <v>12</v>
      </c>
      <c r="E68" s="3" t="s">
        <v>15</v>
      </c>
      <c r="F68" s="3">
        <v>2</v>
      </c>
      <c r="G68" s="3">
        <v>2</v>
      </c>
      <c r="H68" s="3">
        <v>2</v>
      </c>
      <c r="I68" s="3"/>
      <c r="J68" s="34"/>
    </row>
    <row r="69" spans="1:21" ht="30" hidden="1" customHeight="1" x14ac:dyDescent="0.15">
      <c r="C69" s="32" t="s">
        <v>123</v>
      </c>
      <c r="D69" s="3" t="s">
        <v>13</v>
      </c>
      <c r="E69" s="3" t="s">
        <v>16</v>
      </c>
      <c r="F69" s="3">
        <v>3</v>
      </c>
      <c r="G69" s="3">
        <v>3</v>
      </c>
      <c r="H69" s="3">
        <v>3</v>
      </c>
      <c r="I69" s="3"/>
      <c r="J69" s="34"/>
    </row>
    <row r="70" spans="1:21" ht="30" hidden="1" customHeight="1" x14ac:dyDescent="0.15">
      <c r="C70" s="3"/>
      <c r="D70" s="3"/>
      <c r="E70" s="3"/>
      <c r="F70" s="3"/>
      <c r="G70" s="3">
        <v>4</v>
      </c>
      <c r="H70" s="3">
        <v>4</v>
      </c>
      <c r="I70" s="3"/>
      <c r="J70" s="34"/>
    </row>
    <row r="71" spans="1:21" ht="30" hidden="1" customHeight="1" x14ac:dyDescent="0.15">
      <c r="C71" s="33"/>
      <c r="D71" s="34"/>
      <c r="E71" s="34"/>
      <c r="F71" s="3"/>
      <c r="G71" s="3">
        <v>5</v>
      </c>
      <c r="H71" s="3">
        <v>5</v>
      </c>
      <c r="I71" s="3"/>
      <c r="J71" s="34"/>
    </row>
    <row r="72" spans="1:21" ht="30" hidden="1" customHeight="1" x14ac:dyDescent="0.15">
      <c r="C72" s="34"/>
      <c r="D72" s="34"/>
      <c r="E72" s="34"/>
      <c r="F72" s="3"/>
      <c r="G72" s="3">
        <v>6</v>
      </c>
      <c r="H72" s="3">
        <v>6</v>
      </c>
      <c r="I72" s="3"/>
      <c r="J72" s="34"/>
    </row>
    <row r="73" spans="1:21" ht="30" hidden="1" customHeight="1" x14ac:dyDescent="0.15"/>
    <row r="74" spans="1:21" ht="30" hidden="1" customHeight="1" x14ac:dyDescent="0.15"/>
    <row r="75" spans="1:21" ht="30" hidden="1" customHeight="1" x14ac:dyDescent="0.15"/>
    <row r="76" spans="1:21" ht="30" hidden="1" customHeight="1" x14ac:dyDescent="0.15">
      <c r="C76" s="4"/>
    </row>
    <row r="77" spans="1:21" ht="30" hidden="1" customHeight="1" x14ac:dyDescent="0.15"/>
    <row r="78" spans="1:21" ht="30" hidden="1" customHeight="1" x14ac:dyDescent="0.15">
      <c r="C78" s="35" t="s">
        <v>21</v>
      </c>
      <c r="D78" s="35">
        <v>108000</v>
      </c>
      <c r="E78" s="5"/>
      <c r="F78" s="5"/>
      <c r="G78" s="5"/>
      <c r="H78" s="6"/>
      <c r="I78" s="6"/>
      <c r="J78" s="6"/>
    </row>
    <row r="79" spans="1:21" ht="30" hidden="1" customHeight="1" x14ac:dyDescent="0.15">
      <c r="C79" s="35" t="s">
        <v>10</v>
      </c>
      <c r="D79" s="35">
        <v>122000</v>
      </c>
      <c r="E79" s="5"/>
      <c r="F79" s="5"/>
      <c r="G79" s="5"/>
      <c r="H79" s="6"/>
      <c r="I79" s="6"/>
      <c r="J79" s="6"/>
    </row>
    <row r="80" spans="1:21" ht="30" hidden="1" customHeight="1" x14ac:dyDescent="0.15">
      <c r="C80" s="35" t="s">
        <v>22</v>
      </c>
      <c r="D80" s="35">
        <v>127000</v>
      </c>
      <c r="E80" s="5"/>
      <c r="F80" s="5"/>
      <c r="G80" s="5"/>
      <c r="H80" s="6"/>
      <c r="I80" s="6"/>
      <c r="J80" s="6"/>
    </row>
    <row r="81" spans="3:10" ht="30" hidden="1" customHeight="1" x14ac:dyDescent="0.15">
      <c r="C81" s="35" t="s">
        <v>23</v>
      </c>
      <c r="D81" s="35">
        <v>151000</v>
      </c>
      <c r="E81" s="5"/>
      <c r="F81" s="5"/>
      <c r="G81" s="5"/>
      <c r="H81" s="6"/>
      <c r="I81" s="6"/>
      <c r="J81" s="6"/>
    </row>
    <row r="82" spans="3:10" ht="30" hidden="1" customHeight="1" x14ac:dyDescent="0.15">
      <c r="C82" s="35" t="s">
        <v>24</v>
      </c>
      <c r="D82" s="35">
        <v>188000</v>
      </c>
      <c r="E82" s="5"/>
      <c r="F82" s="5"/>
      <c r="G82" s="5"/>
      <c r="H82" s="6"/>
      <c r="I82" s="6"/>
      <c r="J82" s="6"/>
    </row>
    <row r="83" spans="3:10" ht="30" hidden="1" customHeight="1" x14ac:dyDescent="0.15">
      <c r="C83" s="35" t="s">
        <v>25</v>
      </c>
      <c r="D83" s="35">
        <v>227000</v>
      </c>
      <c r="E83" s="5"/>
      <c r="F83" s="5"/>
      <c r="G83" s="5"/>
      <c r="H83" s="6"/>
      <c r="I83" s="6"/>
      <c r="J83" s="6"/>
    </row>
    <row r="84" spans="3:10" ht="30" hidden="1" customHeight="1" x14ac:dyDescent="0.15">
      <c r="C84" s="35" t="s">
        <v>26</v>
      </c>
      <c r="D84" s="35">
        <v>93000</v>
      </c>
    </row>
    <row r="85" spans="3:10" ht="30" hidden="1" customHeight="1" x14ac:dyDescent="0.15">
      <c r="C85" s="35" t="s">
        <v>27</v>
      </c>
      <c r="D85" s="35">
        <v>107000</v>
      </c>
    </row>
    <row r="86" spans="3:10" ht="30" hidden="1" customHeight="1" x14ac:dyDescent="0.15">
      <c r="C86" s="35" t="s">
        <v>28</v>
      </c>
      <c r="D86" s="35">
        <v>126000</v>
      </c>
    </row>
    <row r="87" spans="3:10" ht="30" hidden="1" customHeight="1" x14ac:dyDescent="0.15">
      <c r="C87" s="35" t="s">
        <v>29</v>
      </c>
      <c r="D87" s="35">
        <v>146000</v>
      </c>
    </row>
    <row r="88" spans="3:10" ht="30" hidden="1" customHeight="1" x14ac:dyDescent="0.15">
      <c r="C88" s="35" t="s">
        <v>30</v>
      </c>
      <c r="D88" s="35">
        <v>177000</v>
      </c>
    </row>
    <row r="89" spans="3:10" ht="30" hidden="1" customHeight="1" x14ac:dyDescent="0.15">
      <c r="C89" s="35" t="s">
        <v>31</v>
      </c>
      <c r="D89" s="35">
        <v>216000</v>
      </c>
    </row>
    <row r="90" spans="3:10" ht="30" hidden="1" customHeight="1" x14ac:dyDescent="0.15">
      <c r="C90" s="35" t="s">
        <v>32</v>
      </c>
      <c r="D90" s="35">
        <v>83000</v>
      </c>
    </row>
    <row r="91" spans="3:10" ht="30" hidden="1" customHeight="1" x14ac:dyDescent="0.15">
      <c r="C91" s="35" t="s">
        <v>33</v>
      </c>
      <c r="D91" s="35">
        <v>97000</v>
      </c>
    </row>
    <row r="92" spans="3:10" ht="30" hidden="1" customHeight="1" x14ac:dyDescent="0.15">
      <c r="C92" s="35" t="s">
        <v>34</v>
      </c>
      <c r="D92" s="35">
        <v>119000</v>
      </c>
    </row>
    <row r="93" spans="3:10" ht="30" hidden="1" customHeight="1" x14ac:dyDescent="0.15">
      <c r="C93" s="35" t="s">
        <v>35</v>
      </c>
      <c r="D93" s="35">
        <v>139000</v>
      </c>
    </row>
    <row r="94" spans="3:10" ht="30" hidden="1" customHeight="1" x14ac:dyDescent="0.15">
      <c r="C94" s="35" t="s">
        <v>36</v>
      </c>
      <c r="D94" s="35">
        <v>170000</v>
      </c>
    </row>
    <row r="95" spans="3:10" ht="30" hidden="1" customHeight="1" x14ac:dyDescent="0.15">
      <c r="C95" s="35" t="s">
        <v>37</v>
      </c>
      <c r="D95" s="35">
        <v>210000</v>
      </c>
    </row>
    <row r="96" spans="3:10" ht="30" hidden="1" customHeight="1" x14ac:dyDescent="0.15">
      <c r="C96" s="35" t="s">
        <v>38</v>
      </c>
      <c r="D96" s="35">
        <v>94000</v>
      </c>
    </row>
    <row r="97" spans="3:4" ht="30" hidden="1" customHeight="1" x14ac:dyDescent="0.15">
      <c r="C97" s="35" t="s">
        <v>39</v>
      </c>
      <c r="D97" s="35">
        <v>107000</v>
      </c>
    </row>
    <row r="98" spans="3:4" ht="30" hidden="1" customHeight="1" x14ac:dyDescent="0.15">
      <c r="C98" s="35" t="s">
        <v>40</v>
      </c>
      <c r="D98" s="35">
        <v>112000</v>
      </c>
    </row>
    <row r="99" spans="3:4" ht="30" hidden="1" customHeight="1" x14ac:dyDescent="0.15">
      <c r="C99" s="35" t="s">
        <v>41</v>
      </c>
      <c r="D99" s="35">
        <v>136000</v>
      </c>
    </row>
    <row r="100" spans="3:4" ht="30" hidden="1" customHeight="1" x14ac:dyDescent="0.15">
      <c r="C100" s="35" t="s">
        <v>42</v>
      </c>
      <c r="D100" s="35">
        <v>172000</v>
      </c>
    </row>
    <row r="101" spans="3:4" ht="30" hidden="1" customHeight="1" x14ac:dyDescent="0.15">
      <c r="C101" s="35" t="s">
        <v>43</v>
      </c>
      <c r="D101" s="35">
        <v>213000</v>
      </c>
    </row>
    <row r="102" spans="3:4" ht="30" hidden="1" customHeight="1" x14ac:dyDescent="0.15">
      <c r="C102" s="35" t="s">
        <v>44</v>
      </c>
      <c r="D102" s="35">
        <v>79000</v>
      </c>
    </row>
    <row r="103" spans="3:4" ht="30" hidden="1" customHeight="1" x14ac:dyDescent="0.15">
      <c r="C103" s="35" t="s">
        <v>45</v>
      </c>
      <c r="D103" s="35">
        <v>92000</v>
      </c>
    </row>
    <row r="104" spans="3:4" ht="30" hidden="1" customHeight="1" x14ac:dyDescent="0.15">
      <c r="C104" s="35" t="s">
        <v>46</v>
      </c>
      <c r="D104" s="35">
        <v>111000</v>
      </c>
    </row>
    <row r="105" spans="3:4" ht="30" hidden="1" customHeight="1" x14ac:dyDescent="0.15">
      <c r="C105" s="35" t="s">
        <v>47</v>
      </c>
      <c r="D105" s="35">
        <v>131000</v>
      </c>
    </row>
    <row r="106" spans="3:4" ht="30" hidden="1" customHeight="1" x14ac:dyDescent="0.15">
      <c r="C106" s="35" t="s">
        <v>48</v>
      </c>
      <c r="D106" s="35">
        <v>161000</v>
      </c>
    </row>
    <row r="107" spans="3:4" ht="30" hidden="1" customHeight="1" x14ac:dyDescent="0.15">
      <c r="C107" s="35" t="s">
        <v>49</v>
      </c>
      <c r="D107" s="35">
        <v>201000</v>
      </c>
    </row>
    <row r="108" spans="3:4" ht="30" hidden="1" customHeight="1" x14ac:dyDescent="0.15">
      <c r="C108" s="35" t="s">
        <v>50</v>
      </c>
      <c r="D108" s="35">
        <v>69000</v>
      </c>
    </row>
    <row r="109" spans="3:4" ht="30" hidden="1" customHeight="1" x14ac:dyDescent="0.15">
      <c r="C109" s="35" t="s">
        <v>51</v>
      </c>
      <c r="D109" s="35">
        <v>82000</v>
      </c>
    </row>
    <row r="110" spans="3:4" ht="30" hidden="1" customHeight="1" x14ac:dyDescent="0.15">
      <c r="C110" s="35" t="s">
        <v>52</v>
      </c>
      <c r="D110" s="35">
        <v>104000</v>
      </c>
    </row>
    <row r="111" spans="3:4" ht="30" hidden="1" customHeight="1" x14ac:dyDescent="0.15">
      <c r="C111" s="35" t="s">
        <v>53</v>
      </c>
      <c r="D111" s="35">
        <v>124000</v>
      </c>
    </row>
    <row r="112" spans="3:4" ht="30" hidden="1" customHeight="1" x14ac:dyDescent="0.15">
      <c r="C112" s="35" t="s">
        <v>54</v>
      </c>
      <c r="D112" s="35">
        <v>154000</v>
      </c>
    </row>
    <row r="113" spans="3:4" ht="30" hidden="1" customHeight="1" x14ac:dyDescent="0.15">
      <c r="C113" s="35" t="s">
        <v>55</v>
      </c>
      <c r="D113" s="35">
        <v>196000</v>
      </c>
    </row>
    <row r="114" spans="3:4" ht="30" hidden="1" customHeight="1" x14ac:dyDescent="0.15">
      <c r="C114" s="35" t="s">
        <v>56</v>
      </c>
      <c r="D114" s="35">
        <v>85000</v>
      </c>
    </row>
    <row r="115" spans="3:4" ht="30" hidden="1" customHeight="1" x14ac:dyDescent="0.15">
      <c r="C115" s="35" t="s">
        <v>57</v>
      </c>
      <c r="D115" s="35">
        <v>97000</v>
      </c>
    </row>
    <row r="116" spans="3:4" ht="30" hidden="1" customHeight="1" x14ac:dyDescent="0.15">
      <c r="C116" s="35" t="s">
        <v>58</v>
      </c>
      <c r="D116" s="35">
        <v>102000</v>
      </c>
    </row>
    <row r="117" spans="3:4" ht="30" hidden="1" customHeight="1" x14ac:dyDescent="0.15">
      <c r="C117" s="35" t="s">
        <v>59</v>
      </c>
      <c r="D117" s="35">
        <v>126000</v>
      </c>
    </row>
    <row r="118" spans="3:4" ht="30" hidden="1" customHeight="1" x14ac:dyDescent="0.15">
      <c r="C118" s="35" t="s">
        <v>60</v>
      </c>
      <c r="D118" s="35">
        <v>162000</v>
      </c>
    </row>
    <row r="119" spans="3:4" ht="30" hidden="1" customHeight="1" x14ac:dyDescent="0.15">
      <c r="C119" s="35" t="s">
        <v>61</v>
      </c>
      <c r="D119" s="35">
        <v>203000</v>
      </c>
    </row>
    <row r="120" spans="3:4" ht="30" hidden="1" customHeight="1" x14ac:dyDescent="0.15">
      <c r="C120" s="35" t="s">
        <v>62</v>
      </c>
      <c r="D120" s="35">
        <v>70000</v>
      </c>
    </row>
    <row r="121" spans="3:4" ht="30" hidden="1" customHeight="1" x14ac:dyDescent="0.15">
      <c r="C121" s="35" t="s">
        <v>63</v>
      </c>
      <c r="D121" s="35">
        <v>82000</v>
      </c>
    </row>
    <row r="122" spans="3:4" ht="30" hidden="1" customHeight="1" x14ac:dyDescent="0.15">
      <c r="C122" s="35" t="s">
        <v>64</v>
      </c>
      <c r="D122" s="35">
        <v>101000</v>
      </c>
    </row>
    <row r="123" spans="3:4" ht="30" hidden="1" customHeight="1" x14ac:dyDescent="0.15">
      <c r="C123" s="35" t="s">
        <v>65</v>
      </c>
      <c r="D123" s="35">
        <v>121000</v>
      </c>
    </row>
    <row r="124" spans="3:4" ht="30" hidden="1" customHeight="1" x14ac:dyDescent="0.15">
      <c r="C124" s="35" t="s">
        <v>66</v>
      </c>
      <c r="D124" s="35">
        <v>151000</v>
      </c>
    </row>
    <row r="125" spans="3:4" ht="30" hidden="1" customHeight="1" x14ac:dyDescent="0.15">
      <c r="C125" s="35" t="s">
        <v>67</v>
      </c>
      <c r="D125" s="35">
        <v>191000</v>
      </c>
    </row>
    <row r="126" spans="3:4" ht="30" hidden="1" customHeight="1" x14ac:dyDescent="0.15">
      <c r="C126" s="35" t="s">
        <v>68</v>
      </c>
      <c r="D126" s="35">
        <v>60000</v>
      </c>
    </row>
    <row r="127" spans="3:4" ht="30" hidden="1" customHeight="1" x14ac:dyDescent="0.15">
      <c r="C127" s="35" t="s">
        <v>69</v>
      </c>
      <c r="D127" s="35">
        <v>72000</v>
      </c>
    </row>
    <row r="128" spans="3:4" ht="30" hidden="1" customHeight="1" x14ac:dyDescent="0.15">
      <c r="C128" s="35" t="s">
        <v>70</v>
      </c>
      <c r="D128" s="35">
        <v>94000</v>
      </c>
    </row>
    <row r="129" spans="3:4" ht="30" hidden="1" customHeight="1" x14ac:dyDescent="0.15">
      <c r="C129" s="35" t="s">
        <v>71</v>
      </c>
      <c r="D129" s="35">
        <v>114000</v>
      </c>
    </row>
    <row r="130" spans="3:4" ht="30" hidden="1" customHeight="1" x14ac:dyDescent="0.15">
      <c r="C130" s="35" t="s">
        <v>72</v>
      </c>
      <c r="D130" s="35">
        <v>144000</v>
      </c>
    </row>
    <row r="131" spans="3:4" ht="30" hidden="1" customHeight="1" x14ac:dyDescent="0.15">
      <c r="C131" s="35" t="s">
        <v>73</v>
      </c>
      <c r="D131" s="35">
        <v>186000</v>
      </c>
    </row>
    <row r="132" spans="3:4" ht="30" customHeight="1" x14ac:dyDescent="0.15">
      <c r="C132" s="5"/>
      <c r="D132" s="5"/>
    </row>
    <row r="133" spans="3:4" ht="30" customHeight="1" x14ac:dyDescent="0.15">
      <c r="C133" s="5"/>
      <c r="D133" s="5"/>
    </row>
    <row r="134" spans="3:4" ht="30" customHeight="1" x14ac:dyDescent="0.15">
      <c r="C134" s="5"/>
      <c r="D134" s="5"/>
    </row>
    <row r="135" spans="3:4" ht="30" customHeight="1" x14ac:dyDescent="0.15">
      <c r="C135" s="5"/>
      <c r="D135" s="5"/>
    </row>
    <row r="136" spans="3:4" ht="30" customHeight="1" x14ac:dyDescent="0.15">
      <c r="C136" s="5"/>
      <c r="D136" s="5"/>
    </row>
    <row r="137" spans="3:4" ht="30" customHeight="1" x14ac:dyDescent="0.15">
      <c r="C137" s="5"/>
      <c r="D137" s="5"/>
    </row>
    <row r="138" spans="3:4" ht="30" customHeight="1" x14ac:dyDescent="0.15">
      <c r="C138" s="5"/>
      <c r="D138" s="5"/>
    </row>
    <row r="139" spans="3:4" ht="30" customHeight="1" x14ac:dyDescent="0.15">
      <c r="C139" s="5"/>
      <c r="D139" s="5"/>
    </row>
    <row r="140" spans="3:4" ht="30" customHeight="1" x14ac:dyDescent="0.15">
      <c r="C140" s="5"/>
      <c r="D140" s="5"/>
    </row>
    <row r="141" spans="3:4" ht="30" customHeight="1" x14ac:dyDescent="0.15">
      <c r="C141" s="5"/>
      <c r="D141" s="5"/>
    </row>
    <row r="142" spans="3:4" x14ac:dyDescent="0.15">
      <c r="C142" s="5"/>
      <c r="D142" s="5"/>
    </row>
    <row r="143" spans="3:4" x14ac:dyDescent="0.15">
      <c r="C143" s="5"/>
      <c r="D143" s="5"/>
    </row>
    <row r="144" spans="3:4" x14ac:dyDescent="0.15">
      <c r="C144" s="5"/>
      <c r="D144" s="5"/>
    </row>
    <row r="145" spans="3:4" x14ac:dyDescent="0.15">
      <c r="C145" s="5"/>
      <c r="D145" s="5"/>
    </row>
  </sheetData>
  <sheetProtection formatRows="0" insertRows="0"/>
  <dataConsolidate/>
  <customSheetViews>
    <customSheetView guid="{649890C2-7487-418B-9527-2A38964736A6}" fitToPage="1">
      <selection activeCell="E21" sqref="E21:E22"/>
      <pageMargins left="0.78740157480314965" right="0.78740157480314965" top="0.78740157480314965" bottom="0.39370078740157483" header="0" footer="0"/>
      <printOptions verticalCentered="1"/>
      <pageSetup paperSize="9" scale="96" orientation="landscape" r:id="rId1"/>
      <headerFooter alignWithMargins="0"/>
    </customSheetView>
  </customSheetViews>
  <mergeCells count="358">
    <mergeCell ref="J54:K55"/>
    <mergeCell ref="L54:M55"/>
    <mergeCell ref="N54:O55"/>
    <mergeCell ref="P54:Q55"/>
    <mergeCell ref="R54:S55"/>
    <mergeCell ref="T54:T55"/>
    <mergeCell ref="U54:U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K57"/>
    <mergeCell ref="L56:M57"/>
    <mergeCell ref="N56:O57"/>
    <mergeCell ref="P56:Q57"/>
    <mergeCell ref="R56:S57"/>
    <mergeCell ref="T56:T57"/>
    <mergeCell ref="U56:U57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0:K51"/>
    <mergeCell ref="L50:M51"/>
    <mergeCell ref="N50:O51"/>
    <mergeCell ref="P50:Q51"/>
    <mergeCell ref="R50:S51"/>
    <mergeCell ref="T50:T51"/>
    <mergeCell ref="U50:U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K53"/>
    <mergeCell ref="L52:M53"/>
    <mergeCell ref="N52:O53"/>
    <mergeCell ref="P52:Q53"/>
    <mergeCell ref="R52:S53"/>
    <mergeCell ref="T52:T53"/>
    <mergeCell ref="U52:U53"/>
    <mergeCell ref="A50:A51"/>
    <mergeCell ref="B50:B51"/>
    <mergeCell ref="C50:C51"/>
    <mergeCell ref="D50:D51"/>
    <mergeCell ref="E50:E51"/>
    <mergeCell ref="F50:F51"/>
    <mergeCell ref="G50:G51"/>
    <mergeCell ref="H50:H51"/>
    <mergeCell ref="I50:I51"/>
    <mergeCell ref="J46:K47"/>
    <mergeCell ref="L46:M47"/>
    <mergeCell ref="N46:O47"/>
    <mergeCell ref="P46:Q47"/>
    <mergeCell ref="R46:S47"/>
    <mergeCell ref="T46:T47"/>
    <mergeCell ref="U46:U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K49"/>
    <mergeCell ref="L48:M49"/>
    <mergeCell ref="N48:O49"/>
    <mergeCell ref="P48:Q49"/>
    <mergeCell ref="R48:S49"/>
    <mergeCell ref="T48:T49"/>
    <mergeCell ref="U48:U49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2:K43"/>
    <mergeCell ref="L42:M43"/>
    <mergeCell ref="N42:O43"/>
    <mergeCell ref="P42:Q43"/>
    <mergeCell ref="R42:S43"/>
    <mergeCell ref="T42:T43"/>
    <mergeCell ref="U42:U43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J44:K45"/>
    <mergeCell ref="L44:M45"/>
    <mergeCell ref="N44:O45"/>
    <mergeCell ref="P44:Q45"/>
    <mergeCell ref="R44:S45"/>
    <mergeCell ref="T44:T45"/>
    <mergeCell ref="U44:U45"/>
    <mergeCell ref="A42:A43"/>
    <mergeCell ref="B42:B43"/>
    <mergeCell ref="C42:C43"/>
    <mergeCell ref="D42:D43"/>
    <mergeCell ref="E42:E43"/>
    <mergeCell ref="F42:F43"/>
    <mergeCell ref="G42:G43"/>
    <mergeCell ref="H42:H43"/>
    <mergeCell ref="I42:I43"/>
    <mergeCell ref="J38:K39"/>
    <mergeCell ref="L38:M39"/>
    <mergeCell ref="N38:O39"/>
    <mergeCell ref="P38:Q39"/>
    <mergeCell ref="R38:S39"/>
    <mergeCell ref="T38:T39"/>
    <mergeCell ref="U38:U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K41"/>
    <mergeCell ref="L40:M41"/>
    <mergeCell ref="N40:O41"/>
    <mergeCell ref="P40:Q41"/>
    <mergeCell ref="R40:S41"/>
    <mergeCell ref="T40:T41"/>
    <mergeCell ref="U40:U41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U34:U35"/>
    <mergeCell ref="U36:U37"/>
    <mergeCell ref="U58:U59"/>
    <mergeCell ref="C28:C29"/>
    <mergeCell ref="D28:D29"/>
    <mergeCell ref="E28:E29"/>
    <mergeCell ref="F28:F29"/>
    <mergeCell ref="U30:U31"/>
    <mergeCell ref="P30:Q31"/>
    <mergeCell ref="T30:T31"/>
    <mergeCell ref="T32:T33"/>
    <mergeCell ref="C30:C31"/>
    <mergeCell ref="D30:D31"/>
    <mergeCell ref="E30:E31"/>
    <mergeCell ref="F30:F31"/>
    <mergeCell ref="G30:G31"/>
    <mergeCell ref="H30:H31"/>
    <mergeCell ref="I30:I31"/>
    <mergeCell ref="J30:K31"/>
    <mergeCell ref="D32:D33"/>
    <mergeCell ref="E32:E33"/>
    <mergeCell ref="F32:F33"/>
    <mergeCell ref="G32:G33"/>
    <mergeCell ref="H32:H33"/>
    <mergeCell ref="J24:K25"/>
    <mergeCell ref="L24:M25"/>
    <mergeCell ref="N24:O25"/>
    <mergeCell ref="N16:O17"/>
    <mergeCell ref="C20:C21"/>
    <mergeCell ref="E20:E21"/>
    <mergeCell ref="D18:D19"/>
    <mergeCell ref="D20:D21"/>
    <mergeCell ref="D22:D23"/>
    <mergeCell ref="N18:O19"/>
    <mergeCell ref="G20:G21"/>
    <mergeCell ref="U16:U17"/>
    <mergeCell ref="U18:U19"/>
    <mergeCell ref="U20:U21"/>
    <mergeCell ref="U22:U23"/>
    <mergeCell ref="T16:T17"/>
    <mergeCell ref="T18:T19"/>
    <mergeCell ref="T20:T21"/>
    <mergeCell ref="T22:T23"/>
    <mergeCell ref="P28:Q29"/>
    <mergeCell ref="T28:T29"/>
    <mergeCell ref="U28:U29"/>
    <mergeCell ref="P26:Q27"/>
    <mergeCell ref="T26:T27"/>
    <mergeCell ref="U26:U27"/>
    <mergeCell ref="U24:U25"/>
    <mergeCell ref="R16:S17"/>
    <mergeCell ref="P16:Q17"/>
    <mergeCell ref="P18:Q19"/>
    <mergeCell ref="P20:Q21"/>
    <mergeCell ref="P22:Q23"/>
    <mergeCell ref="P24:Q25"/>
    <mergeCell ref="R24:S25"/>
    <mergeCell ref="T24:T25"/>
    <mergeCell ref="A62:U62"/>
    <mergeCell ref="A63:U63"/>
    <mergeCell ref="A61:U61"/>
    <mergeCell ref="A64:U64"/>
    <mergeCell ref="F18:F19"/>
    <mergeCell ref="F20:F21"/>
    <mergeCell ref="F22:F23"/>
    <mergeCell ref="F34:F35"/>
    <mergeCell ref="F36:F37"/>
    <mergeCell ref="H18:H19"/>
    <mergeCell ref="H20:H21"/>
    <mergeCell ref="H22:H23"/>
    <mergeCell ref="H34:H35"/>
    <mergeCell ref="I34:I35"/>
    <mergeCell ref="I36:I37"/>
    <mergeCell ref="A58:K59"/>
    <mergeCell ref="E34:E35"/>
    <mergeCell ref="G34:G35"/>
    <mergeCell ref="C36:C37"/>
    <mergeCell ref="E36:E37"/>
    <mergeCell ref="C26:C27"/>
    <mergeCell ref="D26:D27"/>
    <mergeCell ref="E26:E27"/>
    <mergeCell ref="F26:F27"/>
    <mergeCell ref="T34:T35"/>
    <mergeCell ref="T36:T37"/>
    <mergeCell ref="T58:T59"/>
    <mergeCell ref="A5:B10"/>
    <mergeCell ref="L16:M17"/>
    <mergeCell ref="J16:K17"/>
    <mergeCell ref="C16:C17"/>
    <mergeCell ref="E16:E17"/>
    <mergeCell ref="G16:G17"/>
    <mergeCell ref="A11:B13"/>
    <mergeCell ref="C11:G13"/>
    <mergeCell ref="J11:K13"/>
    <mergeCell ref="L11:M13"/>
    <mergeCell ref="J7:K10"/>
    <mergeCell ref="L7:M10"/>
    <mergeCell ref="C34:C35"/>
    <mergeCell ref="J36:K37"/>
    <mergeCell ref="J34:K35"/>
    <mergeCell ref="H36:H37"/>
    <mergeCell ref="D34:D35"/>
    <mergeCell ref="D36:D37"/>
    <mergeCell ref="N5:O10"/>
    <mergeCell ref="T15:U15"/>
    <mergeCell ref="I32:I33"/>
    <mergeCell ref="C22:C23"/>
    <mergeCell ref="E22:E23"/>
    <mergeCell ref="G22:G23"/>
    <mergeCell ref="C18:C19"/>
    <mergeCell ref="E18:E19"/>
    <mergeCell ref="L22:M23"/>
    <mergeCell ref="N22:O23"/>
    <mergeCell ref="L36:M37"/>
    <mergeCell ref="N36:O37"/>
    <mergeCell ref="G36:G37"/>
    <mergeCell ref="J32:K33"/>
    <mergeCell ref="E24:E25"/>
    <mergeCell ref="N28:O29"/>
    <mergeCell ref="G26:G27"/>
    <mergeCell ref="H26:H27"/>
    <mergeCell ref="I26:I27"/>
    <mergeCell ref="J26:K27"/>
    <mergeCell ref="L26:M27"/>
    <mergeCell ref="C24:C25"/>
    <mergeCell ref="D24:D25"/>
    <mergeCell ref="F24:F25"/>
    <mergeCell ref="G24:G25"/>
    <mergeCell ref="H24:H25"/>
    <mergeCell ref="I24:I25"/>
    <mergeCell ref="R36:S37"/>
    <mergeCell ref="L58:M59"/>
    <mergeCell ref="N58:O59"/>
    <mergeCell ref="R58:S59"/>
    <mergeCell ref="R26:S27"/>
    <mergeCell ref="L34:M35"/>
    <mergeCell ref="N34:O35"/>
    <mergeCell ref="R34:S35"/>
    <mergeCell ref="P34:Q35"/>
    <mergeCell ref="P36:Q37"/>
    <mergeCell ref="P58:Q59"/>
    <mergeCell ref="L32:M33"/>
    <mergeCell ref="N32:O33"/>
    <mergeCell ref="P32:Q33"/>
    <mergeCell ref="R32:S33"/>
    <mergeCell ref="L30:M31"/>
    <mergeCell ref="N30:O31"/>
    <mergeCell ref="R30:S31"/>
    <mergeCell ref="L28:M29"/>
    <mergeCell ref="N26:O27"/>
    <mergeCell ref="R2:U2"/>
    <mergeCell ref="R28:S29"/>
    <mergeCell ref="C5:M6"/>
    <mergeCell ref="C7:G10"/>
    <mergeCell ref="L18:M19"/>
    <mergeCell ref="I18:I19"/>
    <mergeCell ref="I20:I21"/>
    <mergeCell ref="I22:I23"/>
    <mergeCell ref="N11:O13"/>
    <mergeCell ref="L20:M21"/>
    <mergeCell ref="N20:O21"/>
    <mergeCell ref="R18:S19"/>
    <mergeCell ref="J18:K19"/>
    <mergeCell ref="J20:K21"/>
    <mergeCell ref="J22:K23"/>
    <mergeCell ref="R22:S23"/>
    <mergeCell ref="R20:S21"/>
    <mergeCell ref="G18:G19"/>
    <mergeCell ref="P5:Q10"/>
    <mergeCell ref="P11:Q13"/>
    <mergeCell ref="G28:G29"/>
    <mergeCell ref="H28:H29"/>
    <mergeCell ref="I28:I29"/>
    <mergeCell ref="J28:K29"/>
    <mergeCell ref="A34:A35"/>
    <mergeCell ref="B34:B35"/>
    <mergeCell ref="A36:A37"/>
    <mergeCell ref="B36:B37"/>
    <mergeCell ref="B16:B17"/>
    <mergeCell ref="A16:A17"/>
    <mergeCell ref="U32:U33"/>
    <mergeCell ref="B18:B19"/>
    <mergeCell ref="A18:A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C32:C33"/>
  </mergeCells>
  <phoneticPr fontId="2"/>
  <dataValidations count="3">
    <dataValidation type="list" allowBlank="1" showInputMessage="1" showErrorMessage="1" sqref="G18:G57">
      <formula1>"0,1・非該当,2,3,4,5,6"</formula1>
    </dataValidation>
    <dataValidation type="list" allowBlank="1" showInputMessage="1" showErrorMessage="1" sqref="E18:E57">
      <formula1>$E$67:$E$69</formula1>
    </dataValidation>
    <dataValidation type="list" allowBlank="1" showInputMessage="1" showErrorMessage="1" sqref="C18:C57">
      <formula1>$C$67:$C$69</formula1>
    </dataValidation>
  </dataValidations>
  <printOptions verticalCentered="1"/>
  <pageMargins left="0.78740157480314965" right="0.78740157480314965" top="0.78740157480314965" bottom="0.39370078740157483" header="0" footer="0"/>
  <pageSetup paperSize="9" scale="75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>
      <selection activeCell="J21" sqref="J21"/>
    </sheetView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66"/>
      <c r="C11" s="51" t="s">
        <v>148</v>
      </c>
      <c r="D11" s="37"/>
      <c r="E11" s="41" t="s">
        <v>84</v>
      </c>
      <c r="F11" s="62">
        <f>'A-3所要額調書'!J18</f>
        <v>0</v>
      </c>
      <c r="G11" s="38" t="s">
        <v>115</v>
      </c>
      <c r="H11" s="42" t="s">
        <v>107</v>
      </c>
      <c r="I11" s="63">
        <f>'A-3所要額調書'!N18</f>
        <v>85000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67"/>
      <c r="C15" s="68"/>
      <c r="D15" s="69"/>
      <c r="E15" s="69"/>
      <c r="F15" s="69"/>
      <c r="G15" s="70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71"/>
      <c r="C16" s="72"/>
      <c r="D16" s="73"/>
      <c r="E16" s="73"/>
      <c r="F16" s="73"/>
      <c r="G16" s="74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71"/>
      <c r="C17" s="72"/>
      <c r="D17" s="73"/>
      <c r="E17" s="73"/>
      <c r="F17" s="73"/>
      <c r="G17" s="74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71"/>
      <c r="C18" s="72"/>
      <c r="D18" s="73"/>
      <c r="E18" s="73"/>
      <c r="F18" s="73"/>
      <c r="G18" s="74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71"/>
      <c r="C19" s="72"/>
      <c r="D19" s="73"/>
      <c r="E19" s="73"/>
      <c r="F19" s="73"/>
      <c r="G19" s="74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71"/>
      <c r="C20" s="72"/>
      <c r="D20" s="73"/>
      <c r="E20" s="73"/>
      <c r="F20" s="73"/>
      <c r="G20" s="74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71"/>
      <c r="C21" s="72"/>
      <c r="D21" s="73"/>
      <c r="E21" s="73"/>
      <c r="F21" s="73"/>
      <c r="G21" s="74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71"/>
      <c r="C22" s="72"/>
      <c r="D22" s="73"/>
      <c r="E22" s="73"/>
      <c r="F22" s="73"/>
      <c r="G22" s="74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71"/>
      <c r="C23" s="72"/>
      <c r="D23" s="73"/>
      <c r="E23" s="73"/>
      <c r="F23" s="73"/>
      <c r="G23" s="74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71"/>
      <c r="C24" s="72"/>
      <c r="D24" s="73"/>
      <c r="E24" s="73"/>
      <c r="F24" s="73"/>
      <c r="G24" s="74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71"/>
      <c r="C25" s="72"/>
      <c r="D25" s="73"/>
      <c r="E25" s="73"/>
      <c r="F25" s="73"/>
      <c r="G25" s="74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75"/>
      <c r="C26" s="76"/>
      <c r="D26" s="77"/>
      <c r="E26" s="77"/>
      <c r="F26" s="77"/>
      <c r="G26" s="78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13:A14"/>
    <mergeCell ref="B13:G13"/>
    <mergeCell ref="E28:J28"/>
    <mergeCell ref="H13:H14"/>
    <mergeCell ref="I13:I14"/>
    <mergeCell ref="J13:J14"/>
    <mergeCell ref="A28:C2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'A-3所要額調書'!J20</f>
        <v>0</v>
      </c>
      <c r="G11" s="38" t="s">
        <v>115</v>
      </c>
      <c r="H11" s="42" t="s">
        <v>107</v>
      </c>
      <c r="I11" s="63">
        <f>'A-3所要額調書'!N20</f>
        <v>97000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'A-3所要額調書'!J22</f>
        <v>0</v>
      </c>
      <c r="G11" s="38" t="s">
        <v>115</v>
      </c>
      <c r="H11" s="42" t="s">
        <v>107</v>
      </c>
      <c r="I11" s="63">
        <f>'A-3所要額調書'!N22</f>
        <v>102000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'A-3所要額調書'!J24</f>
        <v>0</v>
      </c>
      <c r="G11" s="38" t="s">
        <v>115</v>
      </c>
      <c r="H11" s="42" t="s">
        <v>107</v>
      </c>
      <c r="I11" s="63">
        <f>'A-3所要額調書'!N24</f>
        <v>126000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'A-3所要額調書'!J26</f>
        <v>0</v>
      </c>
      <c r="G11" s="38" t="s">
        <v>115</v>
      </c>
      <c r="H11" s="42" t="s">
        <v>107</v>
      </c>
      <c r="I11" s="63">
        <f>'A-3所要額調書'!N26</f>
        <v>162000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8"/>
  <sheetViews>
    <sheetView showGridLines="0" showRowColHeaders="0" view="pageBreakPreview" zoomScale="85" zoomScaleNormal="100" zoomScaleSheetLayoutView="85" workbookViewId="0"/>
  </sheetViews>
  <sheetFormatPr defaultRowHeight="18.75" x14ac:dyDescent="0.15"/>
  <cols>
    <col min="1" max="1" width="9" style="17"/>
    <col min="2" max="2" width="15.75" style="17" customWidth="1"/>
    <col min="3" max="7" width="13.625" style="17" customWidth="1"/>
    <col min="8" max="10" width="15.125" style="17" customWidth="1"/>
    <col min="11" max="11" width="3.375" style="17" bestFit="1" customWidth="1"/>
    <col min="12" max="16384" width="9" style="17"/>
  </cols>
  <sheetData>
    <row r="1" spans="1:10" ht="27" customHeight="1" x14ac:dyDescent="0.15">
      <c r="A1" s="16" t="s">
        <v>142</v>
      </c>
      <c r="I1" s="27"/>
      <c r="J1" s="28"/>
    </row>
    <row r="2" spans="1:10" ht="29.25" customHeight="1" x14ac:dyDescent="0.15">
      <c r="A2" s="36" t="s">
        <v>130</v>
      </c>
    </row>
    <row r="3" spans="1:10" ht="29.25" customHeight="1" thickBot="1" x14ac:dyDescent="0.2">
      <c r="A3" s="36" t="s">
        <v>131</v>
      </c>
    </row>
    <row r="4" spans="1:10" ht="15.75" customHeight="1" thickTop="1" x14ac:dyDescent="0.15">
      <c r="A4" s="18" t="s">
        <v>81</v>
      </c>
      <c r="B4" s="19"/>
      <c r="C4" s="19"/>
      <c r="D4" s="19"/>
      <c r="E4" s="19"/>
      <c r="F4" s="19"/>
      <c r="G4" s="19"/>
      <c r="H4" s="19"/>
      <c r="I4" s="24"/>
    </row>
    <row r="5" spans="1:10" ht="15.75" customHeight="1" x14ac:dyDescent="0.15">
      <c r="A5" s="20" t="s">
        <v>144</v>
      </c>
      <c r="B5" s="21"/>
      <c r="C5" s="21"/>
      <c r="D5" s="21"/>
      <c r="E5" s="21"/>
      <c r="F5" s="21"/>
      <c r="G5" s="21"/>
      <c r="H5" s="21"/>
      <c r="I5" s="25"/>
    </row>
    <row r="6" spans="1:10" ht="15.75" customHeight="1" x14ac:dyDescent="0.15">
      <c r="A6" s="20" t="s">
        <v>82</v>
      </c>
      <c r="B6" s="21"/>
      <c r="C6" s="21"/>
      <c r="D6" s="21"/>
      <c r="E6" s="21"/>
      <c r="F6" s="21"/>
      <c r="G6" s="21"/>
      <c r="H6" s="21"/>
      <c r="I6" s="25"/>
    </row>
    <row r="7" spans="1:10" ht="15.75" customHeight="1" x14ac:dyDescent="0.15">
      <c r="A7" s="20" t="s">
        <v>109</v>
      </c>
      <c r="B7" s="21"/>
      <c r="C7" s="21"/>
      <c r="D7" s="21"/>
      <c r="E7" s="21"/>
      <c r="F7" s="21"/>
      <c r="G7" s="21"/>
      <c r="H7" s="21"/>
      <c r="I7" s="25"/>
    </row>
    <row r="8" spans="1:10" ht="15.75" customHeight="1" x14ac:dyDescent="0.15">
      <c r="A8" s="20" t="s">
        <v>132</v>
      </c>
      <c r="B8" s="21"/>
      <c r="C8" s="21"/>
      <c r="D8" s="21"/>
      <c r="E8" s="21"/>
      <c r="F8" s="21"/>
      <c r="G8" s="21"/>
      <c r="H8" s="21"/>
      <c r="I8" s="25"/>
    </row>
    <row r="9" spans="1:10" ht="15.75" customHeight="1" thickBot="1" x14ac:dyDescent="0.2">
      <c r="A9" s="22" t="s">
        <v>143</v>
      </c>
      <c r="B9" s="23"/>
      <c r="C9" s="23"/>
      <c r="D9" s="23"/>
      <c r="E9" s="23"/>
      <c r="F9" s="23"/>
      <c r="G9" s="23"/>
      <c r="H9" s="23"/>
      <c r="I9" s="26"/>
    </row>
    <row r="10" spans="1:10" ht="20.25" customHeight="1" thickTop="1" thickBot="1" x14ac:dyDescent="0.2"/>
    <row r="11" spans="1:10" ht="20.25" customHeight="1" thickBot="1" x14ac:dyDescent="0.2">
      <c r="A11" s="40" t="s">
        <v>83</v>
      </c>
      <c r="B11" s="79"/>
      <c r="C11" s="51" t="s">
        <v>108</v>
      </c>
      <c r="D11" s="37"/>
      <c r="E11" s="41" t="s">
        <v>84</v>
      </c>
      <c r="F11" s="62">
        <f>'A-3所要額調書'!J28</f>
        <v>0</v>
      </c>
      <c r="G11" s="38" t="s">
        <v>115</v>
      </c>
      <c r="H11" s="42" t="s">
        <v>107</v>
      </c>
      <c r="I11" s="63">
        <f>'A-3所要額調書'!N28</f>
        <v>203000</v>
      </c>
      <c r="J11" s="37" t="s">
        <v>108</v>
      </c>
    </row>
    <row r="12" spans="1:10" ht="20.25" customHeight="1" x14ac:dyDescent="0.15">
      <c r="A12" s="37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20.25" customHeight="1" x14ac:dyDescent="0.15">
      <c r="A13" s="232" t="s">
        <v>85</v>
      </c>
      <c r="B13" s="233" t="s">
        <v>86</v>
      </c>
      <c r="C13" s="233"/>
      <c r="D13" s="233"/>
      <c r="E13" s="233"/>
      <c r="F13" s="233"/>
      <c r="G13" s="233"/>
      <c r="H13" s="232" t="s">
        <v>87</v>
      </c>
      <c r="I13" s="232" t="s">
        <v>116</v>
      </c>
      <c r="J13" s="232" t="s">
        <v>88</v>
      </c>
    </row>
    <row r="14" spans="1:10" ht="20.25" customHeight="1" thickBot="1" x14ac:dyDescent="0.2">
      <c r="A14" s="232"/>
      <c r="B14" s="43" t="s">
        <v>89</v>
      </c>
      <c r="C14" s="59" t="s">
        <v>146</v>
      </c>
      <c r="D14" s="43" t="s">
        <v>90</v>
      </c>
      <c r="E14" s="43" t="s">
        <v>91</v>
      </c>
      <c r="F14" s="43" t="s">
        <v>92</v>
      </c>
      <c r="G14" s="43" t="s">
        <v>93</v>
      </c>
      <c r="H14" s="233"/>
      <c r="I14" s="233"/>
      <c r="J14" s="233"/>
    </row>
    <row r="15" spans="1:10" ht="20.25" customHeight="1" x14ac:dyDescent="0.15">
      <c r="A15" s="41" t="s">
        <v>94</v>
      </c>
      <c r="B15" s="80"/>
      <c r="C15" s="81"/>
      <c r="D15" s="82"/>
      <c r="E15" s="82"/>
      <c r="F15" s="82"/>
      <c r="G15" s="83"/>
      <c r="H15" s="64">
        <f>SUM(B15:G15)</f>
        <v>0</v>
      </c>
      <c r="I15" s="65">
        <f>ROUNDDOWN(H15*$B$11,0)</f>
        <v>0</v>
      </c>
      <c r="J15" s="65">
        <f>MIN(I15,$I$11)</f>
        <v>0</v>
      </c>
    </row>
    <row r="16" spans="1:10" ht="20.25" customHeight="1" x14ac:dyDescent="0.15">
      <c r="A16" s="41" t="s">
        <v>95</v>
      </c>
      <c r="B16" s="84"/>
      <c r="C16" s="85"/>
      <c r="D16" s="86"/>
      <c r="E16" s="86"/>
      <c r="F16" s="86"/>
      <c r="G16" s="87"/>
      <c r="H16" s="64">
        <f t="shared" ref="H16:H26" si="0">SUM(B16:G16)</f>
        <v>0</v>
      </c>
      <c r="I16" s="65">
        <f t="shared" ref="I16:I26" si="1">ROUNDDOWN(H16*$B$11,0)</f>
        <v>0</v>
      </c>
      <c r="J16" s="65">
        <f t="shared" ref="J16:J26" si="2">MIN(I16,$I$11)</f>
        <v>0</v>
      </c>
    </row>
    <row r="17" spans="1:10" ht="20.25" customHeight="1" x14ac:dyDescent="0.15">
      <c r="A17" s="41" t="s">
        <v>96</v>
      </c>
      <c r="B17" s="84"/>
      <c r="C17" s="85"/>
      <c r="D17" s="86"/>
      <c r="E17" s="86"/>
      <c r="F17" s="86"/>
      <c r="G17" s="87"/>
      <c r="H17" s="64">
        <f t="shared" si="0"/>
        <v>0</v>
      </c>
      <c r="I17" s="65">
        <f t="shared" si="1"/>
        <v>0</v>
      </c>
      <c r="J17" s="65">
        <f>MIN(I17,$I$11)</f>
        <v>0</v>
      </c>
    </row>
    <row r="18" spans="1:10" ht="20.25" customHeight="1" x14ac:dyDescent="0.15">
      <c r="A18" s="41" t="s">
        <v>97</v>
      </c>
      <c r="B18" s="84"/>
      <c r="C18" s="85"/>
      <c r="D18" s="86"/>
      <c r="E18" s="86"/>
      <c r="F18" s="86"/>
      <c r="G18" s="87"/>
      <c r="H18" s="64">
        <f t="shared" si="0"/>
        <v>0</v>
      </c>
      <c r="I18" s="65">
        <f t="shared" si="1"/>
        <v>0</v>
      </c>
      <c r="J18" s="65">
        <f t="shared" si="2"/>
        <v>0</v>
      </c>
    </row>
    <row r="19" spans="1:10" ht="20.25" customHeight="1" x14ac:dyDescent="0.15">
      <c r="A19" s="41" t="s">
        <v>98</v>
      </c>
      <c r="B19" s="84"/>
      <c r="C19" s="85"/>
      <c r="D19" s="86"/>
      <c r="E19" s="86"/>
      <c r="F19" s="86"/>
      <c r="G19" s="87"/>
      <c r="H19" s="64">
        <f t="shared" si="0"/>
        <v>0</v>
      </c>
      <c r="I19" s="65">
        <f t="shared" si="1"/>
        <v>0</v>
      </c>
      <c r="J19" s="65">
        <f>MIN(I19,$I$11)</f>
        <v>0</v>
      </c>
    </row>
    <row r="20" spans="1:10" ht="20.25" customHeight="1" x14ac:dyDescent="0.15">
      <c r="A20" s="41" t="s">
        <v>99</v>
      </c>
      <c r="B20" s="84"/>
      <c r="C20" s="85"/>
      <c r="D20" s="86"/>
      <c r="E20" s="86"/>
      <c r="F20" s="86"/>
      <c r="G20" s="87"/>
      <c r="H20" s="64">
        <f t="shared" si="0"/>
        <v>0</v>
      </c>
      <c r="I20" s="65">
        <f t="shared" si="1"/>
        <v>0</v>
      </c>
      <c r="J20" s="65">
        <f t="shared" si="2"/>
        <v>0</v>
      </c>
    </row>
    <row r="21" spans="1:10" ht="20.25" customHeight="1" x14ac:dyDescent="0.15">
      <c r="A21" s="41" t="s">
        <v>100</v>
      </c>
      <c r="B21" s="84"/>
      <c r="C21" s="85"/>
      <c r="D21" s="86"/>
      <c r="E21" s="86"/>
      <c r="F21" s="86"/>
      <c r="G21" s="87"/>
      <c r="H21" s="64">
        <f t="shared" si="0"/>
        <v>0</v>
      </c>
      <c r="I21" s="65">
        <f t="shared" si="1"/>
        <v>0</v>
      </c>
      <c r="J21" s="65">
        <f t="shared" si="2"/>
        <v>0</v>
      </c>
    </row>
    <row r="22" spans="1:10" ht="20.25" customHeight="1" x14ac:dyDescent="0.15">
      <c r="A22" s="41" t="s">
        <v>101</v>
      </c>
      <c r="B22" s="84"/>
      <c r="C22" s="85"/>
      <c r="D22" s="86"/>
      <c r="E22" s="86"/>
      <c r="F22" s="86"/>
      <c r="G22" s="87"/>
      <c r="H22" s="64">
        <f t="shared" si="0"/>
        <v>0</v>
      </c>
      <c r="I22" s="65">
        <f t="shared" si="1"/>
        <v>0</v>
      </c>
      <c r="J22" s="65">
        <f t="shared" si="2"/>
        <v>0</v>
      </c>
    </row>
    <row r="23" spans="1:10" ht="20.25" customHeight="1" x14ac:dyDescent="0.15">
      <c r="A23" s="41" t="s">
        <v>102</v>
      </c>
      <c r="B23" s="84"/>
      <c r="C23" s="85"/>
      <c r="D23" s="86"/>
      <c r="E23" s="86"/>
      <c r="F23" s="86"/>
      <c r="G23" s="87"/>
      <c r="H23" s="64">
        <f t="shared" si="0"/>
        <v>0</v>
      </c>
      <c r="I23" s="65">
        <f t="shared" si="1"/>
        <v>0</v>
      </c>
      <c r="J23" s="65">
        <f t="shared" si="2"/>
        <v>0</v>
      </c>
    </row>
    <row r="24" spans="1:10" ht="20.25" customHeight="1" x14ac:dyDescent="0.15">
      <c r="A24" s="41" t="s">
        <v>103</v>
      </c>
      <c r="B24" s="84"/>
      <c r="C24" s="85"/>
      <c r="D24" s="86"/>
      <c r="E24" s="86"/>
      <c r="F24" s="86"/>
      <c r="G24" s="87"/>
      <c r="H24" s="64">
        <f t="shared" si="0"/>
        <v>0</v>
      </c>
      <c r="I24" s="65">
        <f t="shared" si="1"/>
        <v>0</v>
      </c>
      <c r="J24" s="65">
        <f t="shared" si="2"/>
        <v>0</v>
      </c>
    </row>
    <row r="25" spans="1:10" ht="20.25" customHeight="1" x14ac:dyDescent="0.15">
      <c r="A25" s="41" t="s">
        <v>104</v>
      </c>
      <c r="B25" s="84"/>
      <c r="C25" s="85"/>
      <c r="D25" s="86"/>
      <c r="E25" s="86"/>
      <c r="F25" s="86"/>
      <c r="G25" s="87"/>
      <c r="H25" s="64">
        <f t="shared" si="0"/>
        <v>0</v>
      </c>
      <c r="I25" s="65">
        <f t="shared" si="1"/>
        <v>0</v>
      </c>
      <c r="J25" s="65">
        <f t="shared" si="2"/>
        <v>0</v>
      </c>
    </row>
    <row r="26" spans="1:10" ht="20.25" customHeight="1" thickBot="1" x14ac:dyDescent="0.2">
      <c r="A26" s="41" t="s">
        <v>105</v>
      </c>
      <c r="B26" s="88"/>
      <c r="C26" s="89"/>
      <c r="D26" s="90"/>
      <c r="E26" s="90"/>
      <c r="F26" s="90"/>
      <c r="G26" s="91"/>
      <c r="H26" s="64">
        <f t="shared" si="0"/>
        <v>0</v>
      </c>
      <c r="I26" s="65">
        <f t="shared" si="1"/>
        <v>0</v>
      </c>
      <c r="J26" s="65">
        <f t="shared" si="2"/>
        <v>0</v>
      </c>
    </row>
    <row r="27" spans="1:10" ht="12" customHeight="1" x14ac:dyDescent="0.15"/>
    <row r="28" spans="1:10" ht="24.75" customHeight="1" x14ac:dyDescent="0.15">
      <c r="A28" s="234" t="s">
        <v>106</v>
      </c>
      <c r="B28" s="235"/>
      <c r="C28" s="236"/>
      <c r="D28" s="39">
        <f>SUM(J15:J26)</f>
        <v>0</v>
      </c>
      <c r="E28" s="230" t="s">
        <v>128</v>
      </c>
      <c r="F28" s="231"/>
      <c r="G28" s="231"/>
      <c r="H28" s="231"/>
      <c r="I28" s="231"/>
      <c r="J28" s="231"/>
    </row>
  </sheetData>
  <mergeCells count="7">
    <mergeCell ref="A28:C28"/>
    <mergeCell ref="E28:J28"/>
    <mergeCell ref="A13:A14"/>
    <mergeCell ref="B13:G13"/>
    <mergeCell ref="H13:H14"/>
    <mergeCell ref="I13:I14"/>
    <mergeCell ref="J13:J1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</vt:i4>
      </vt:variant>
    </vt:vector>
  </HeadingPairs>
  <TitlesOfParts>
    <vt:vector size="25" baseType="lpstr">
      <vt:lpstr>【例】A-3所要額調書</vt:lpstr>
      <vt:lpstr>【例】A-5年間サービス費</vt:lpstr>
      <vt:lpstr>A-3所要額調書</vt:lpstr>
      <vt:lpstr>A-5年間サービス費 1</vt:lpstr>
      <vt:lpstr>A-5年間サービス費 2</vt:lpstr>
      <vt:lpstr>A-5年間サービス費3</vt:lpstr>
      <vt:lpstr>A-5年間サービス費4</vt:lpstr>
      <vt:lpstr>A-5年間サービス費 5</vt:lpstr>
      <vt:lpstr>A-5年間サービス費6</vt:lpstr>
      <vt:lpstr>A-5年間サービス費7</vt:lpstr>
      <vt:lpstr>A-5年間サービス費8</vt:lpstr>
      <vt:lpstr>A-5年間サービス費9</vt:lpstr>
      <vt:lpstr>A-5年間サービス費10</vt:lpstr>
      <vt:lpstr>A-5年間サービス費11</vt:lpstr>
      <vt:lpstr>A-5年間サービス費12</vt:lpstr>
      <vt:lpstr>A-5年間サービス費13</vt:lpstr>
      <vt:lpstr>A-5年間サービス費14</vt:lpstr>
      <vt:lpstr>A-5年間サービス費15</vt:lpstr>
      <vt:lpstr>A-5年間サービス費16</vt:lpstr>
      <vt:lpstr>A-5年間サービス費17</vt:lpstr>
      <vt:lpstr>A-5年間サービス費18</vt:lpstr>
      <vt:lpstr>A-5年間サービス費19</vt:lpstr>
      <vt:lpstr>A-5年間サービス費20</vt:lpstr>
      <vt:lpstr>'【例】A-3所要額調書'!Print_Area</vt:lpstr>
      <vt:lpstr>'A-3所要額調書'!Print_Area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清川　直哉</dc:creator>
  <cp:lastModifiedBy>User</cp:lastModifiedBy>
  <cp:lastPrinted>2025-01-16T11:01:31Z</cp:lastPrinted>
  <dcterms:created xsi:type="dcterms:W3CDTF">2009-10-02T01:54:37Z</dcterms:created>
  <dcterms:modified xsi:type="dcterms:W3CDTF">2025-09-11T05:41:44Z</dcterms:modified>
</cp:coreProperties>
</file>