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日中一時支援" sheetId="1" r:id="rId1"/>
  </sheets>
  <definedNames>
    <definedName name="_xlnm.Print_Area" localSheetId="0">'日中一時支援'!$A$1:$N$29</definedName>
    <definedName name="_xlnm.Print_Titles" localSheetId="0">'日中一時支援'!$1:$3</definedName>
  </definedNames>
  <calcPr fullCalcOnLoad="1"/>
</workbook>
</file>

<file path=xl/sharedStrings.xml><?xml version="1.0" encoding="utf-8"?>
<sst xmlns="http://schemas.openxmlformats.org/spreadsheetml/2006/main" count="74" uniqueCount="42">
  <si>
    <t>統合サービス名称略称</t>
  </si>
  <si>
    <t>サービス内容　内訳</t>
  </si>
  <si>
    <t>サービス内容１</t>
  </si>
  <si>
    <t>サービス内容２</t>
  </si>
  <si>
    <t>特別区</t>
  </si>
  <si>
    <t>所要時間４時間未満の場合</t>
  </si>
  <si>
    <t>加算</t>
  </si>
  <si>
    <t>送迎</t>
  </si>
  <si>
    <t>入浴</t>
  </si>
  <si>
    <t>サービス
コード</t>
  </si>
  <si>
    <t>単独型知的障害者デイサービス支援費</t>
  </si>
  <si>
    <t>特甲地</t>
  </si>
  <si>
    <t>甲地</t>
  </si>
  <si>
    <t>乙地</t>
  </si>
  <si>
    <t>丙地</t>
  </si>
  <si>
    <t>所要時間４時間以上６時間未満の場合</t>
  </si>
  <si>
    <t>所要時間６時間以上の場合</t>
  </si>
  <si>
    <t>単位</t>
  </si>
  <si>
    <t>区分1</t>
  </si>
  <si>
    <t>区分2</t>
  </si>
  <si>
    <t>区分3</t>
  </si>
  <si>
    <t>知的デイ共通加算上限額管理</t>
  </si>
  <si>
    <t>サービス提供単価</t>
  </si>
  <si>
    <t>身体介護を伴わない場合の者</t>
  </si>
  <si>
    <t>身体介護を伴う場合の者</t>
  </si>
  <si>
    <t>日中一時加算送迎</t>
  </si>
  <si>
    <t>日中一時加算入浴</t>
  </si>
  <si>
    <t>日中一時加算給食（低）</t>
  </si>
  <si>
    <t>遷延性意識障害（児）者加算</t>
  </si>
  <si>
    <t>重症心身障害（児）者加算</t>
  </si>
  <si>
    <t>4時間まで</t>
  </si>
  <si>
    <t>6時間まで</t>
  </si>
  <si>
    <t>6時間以上</t>
  </si>
  <si>
    <t>日中一時４Ｈ以下</t>
  </si>
  <si>
    <t>日中一時４Ｈ～６Ｈ以下</t>
  </si>
  <si>
    <t>日中一時６Ｈ超</t>
  </si>
  <si>
    <t>日中一時４Ｈ以下(夜間早朝）</t>
  </si>
  <si>
    <t>日中一時４Ｈ～６Ｈ以下（夜間早朝）</t>
  </si>
  <si>
    <t>日中一時６Ｈ超（夜間早朝）</t>
  </si>
  <si>
    <t>日中一時４Ｈ以下(深夜）</t>
  </si>
  <si>
    <t>日中一時４Ｈ～６Ｈ以下（深夜）</t>
  </si>
  <si>
    <t>日中一時６Ｈ超（深夜）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</si>
</sst>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##0"/>
    <numFmt numFmtId="178" formatCode="0_ "/>
    <numFmt numFmtId="179" formatCode="0_);[Red]\(0\)"/>
    <numFmt numFmtId="180" formatCode="0.0_);[Red]\(0.0\)"/>
    <numFmt numFmtId="181" formatCode="0.000000000000000000"/>
    <numFmt numFmtId="182" formatCode="0.0000"/>
    <numFmt numFmtId="183" formatCode="0.000"/>
    <numFmt numFmtId="184" formatCode="###"/>
    <numFmt numFmtId="185" formatCode="0.00_ "/>
    <numFmt numFmtId="186" formatCode="yyyymmdd"/>
    <numFmt numFmtId="187" formatCode="0.000_ "/>
    <numFmt numFmtId="188" formatCode="mmm\-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;[Red]\-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76" fontId="4" fillId="0" borderId="10" xfId="0" applyNumberFormat="1" applyFont="1" applyFill="1" applyBorder="1" applyAlignment="1" applyProtection="1">
      <alignment vertical="center" wrapText="1"/>
      <protection locked="0"/>
    </xf>
    <xf numFmtId="38" fontId="7" fillId="0" borderId="11" xfId="49" applyFont="1" applyFill="1" applyBorder="1" applyAlignment="1" applyProtection="1">
      <alignment vertical="center"/>
      <protection locked="0"/>
    </xf>
    <xf numFmtId="38" fontId="7" fillId="0" borderId="12" xfId="49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76" fontId="4" fillId="0" borderId="0" xfId="0" applyNumberFormat="1" applyFont="1" applyFill="1" applyBorder="1" applyAlignment="1" applyProtection="1">
      <alignment vertical="center" wrapText="1"/>
      <protection locked="0"/>
    </xf>
    <xf numFmtId="38" fontId="7" fillId="0" borderId="0" xfId="49" applyFont="1" applyFill="1" applyBorder="1" applyAlignment="1" applyProtection="1">
      <alignment horizontal="center" vertical="center"/>
      <protection locked="0"/>
    </xf>
    <xf numFmtId="38" fontId="4" fillId="0" borderId="0" xfId="49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176" fontId="4" fillId="0" borderId="13" xfId="0" applyNumberFormat="1" applyFont="1" applyFill="1" applyBorder="1" applyAlignment="1" applyProtection="1">
      <alignment vertical="center" shrinkToFit="1"/>
      <protection locked="0"/>
    </xf>
    <xf numFmtId="176" fontId="4" fillId="0" borderId="10" xfId="0" applyNumberFormat="1" applyFont="1" applyFill="1" applyBorder="1" applyAlignment="1" applyProtection="1">
      <alignment vertical="center" shrinkToFit="1"/>
      <protection locked="0"/>
    </xf>
    <xf numFmtId="176" fontId="4" fillId="0" borderId="13" xfId="0" applyNumberFormat="1" applyFont="1" applyFill="1" applyBorder="1" applyAlignment="1" applyProtection="1">
      <alignment vertical="center" wrapText="1"/>
      <protection locked="0"/>
    </xf>
    <xf numFmtId="38" fontId="7" fillId="0" borderId="14" xfId="49" applyFont="1" applyFill="1" applyBorder="1" applyAlignment="1" applyProtection="1">
      <alignment vertical="center"/>
      <protection locked="0"/>
    </xf>
    <xf numFmtId="38" fontId="7" fillId="0" borderId="15" xfId="49" applyFont="1" applyFill="1" applyBorder="1" applyAlignment="1" applyProtection="1">
      <alignment vertical="center"/>
      <protection locked="0"/>
    </xf>
    <xf numFmtId="38" fontId="5" fillId="0" borderId="16" xfId="49" applyFont="1" applyFill="1" applyBorder="1" applyAlignment="1" applyProtection="1">
      <alignment horizontal="center" vertical="center" shrinkToFit="1"/>
      <protection locked="0"/>
    </xf>
    <xf numFmtId="38" fontId="5" fillId="0" borderId="17" xfId="49" applyFont="1" applyFill="1" applyBorder="1" applyAlignment="1" applyProtection="1">
      <alignment horizontal="center" vertical="center" shrinkToFit="1"/>
      <protection locked="0"/>
    </xf>
    <xf numFmtId="38" fontId="7" fillId="0" borderId="18" xfId="49" applyFont="1" applyFill="1" applyBorder="1" applyAlignment="1" applyProtection="1">
      <alignment vertical="center"/>
      <protection locked="0"/>
    </xf>
    <xf numFmtId="38" fontId="7" fillId="0" borderId="19" xfId="49" applyFont="1" applyFill="1" applyBorder="1" applyAlignment="1" applyProtection="1">
      <alignment vertical="center"/>
      <protection locked="0"/>
    </xf>
    <xf numFmtId="38" fontId="7" fillId="0" borderId="20" xfId="49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38" fontId="5" fillId="0" borderId="22" xfId="49" applyFont="1" applyFill="1" applyBorder="1" applyAlignment="1" applyProtection="1">
      <alignment horizontal="center" vertical="center" shrinkToFit="1"/>
      <protection locked="0"/>
    </xf>
    <xf numFmtId="38" fontId="7" fillId="0" borderId="21" xfId="49" applyFont="1" applyFill="1" applyBorder="1" applyAlignment="1" applyProtection="1">
      <alignment vertical="center"/>
      <protection locked="0"/>
    </xf>
    <xf numFmtId="40" fontId="7" fillId="0" borderId="0" xfId="49" applyNumberFormat="1" applyFont="1" applyFill="1" applyBorder="1" applyAlignment="1" applyProtection="1">
      <alignment horizontal="center" vertical="center"/>
      <protection locked="0"/>
    </xf>
    <xf numFmtId="38" fontId="7" fillId="0" borderId="23" xfId="49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38" fontId="5" fillId="0" borderId="14" xfId="49" applyFont="1" applyFill="1" applyBorder="1" applyAlignment="1" applyProtection="1">
      <alignment horizontal="center" vertical="center" shrinkToFit="1"/>
      <protection locked="0"/>
    </xf>
    <xf numFmtId="38" fontId="5" fillId="0" borderId="12" xfId="49" applyFont="1" applyFill="1" applyBorder="1" applyAlignment="1" applyProtection="1">
      <alignment horizontal="center" vertical="center" shrinkToFit="1"/>
      <protection locked="0"/>
    </xf>
    <xf numFmtId="38" fontId="5" fillId="0" borderId="24" xfId="49" applyFont="1" applyFill="1" applyBorder="1" applyAlignment="1" applyProtection="1">
      <alignment horizontal="center" vertical="center" shrinkToFit="1"/>
      <protection locked="0"/>
    </xf>
    <xf numFmtId="38" fontId="7" fillId="0" borderId="25" xfId="49" applyFont="1" applyFill="1" applyBorder="1" applyAlignment="1" applyProtection="1">
      <alignment vertical="center"/>
      <protection locked="0"/>
    </xf>
    <xf numFmtId="176" fontId="4" fillId="0" borderId="26" xfId="0" applyNumberFormat="1" applyFont="1" applyFill="1" applyBorder="1" applyAlignment="1" applyProtection="1">
      <alignment vertical="center" wrapText="1"/>
      <protection locked="0"/>
    </xf>
    <xf numFmtId="38" fontId="7" fillId="0" borderId="27" xfId="49" applyFont="1" applyFill="1" applyBorder="1" applyAlignment="1" applyProtection="1">
      <alignment vertical="center"/>
      <protection locked="0"/>
    </xf>
    <xf numFmtId="38" fontId="7" fillId="0" borderId="28" xfId="49" applyFont="1" applyFill="1" applyBorder="1" applyAlignment="1" applyProtection="1">
      <alignment vertical="center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38" fontId="7" fillId="0" borderId="23" xfId="49" applyFont="1" applyFill="1" applyBorder="1" applyAlignment="1" applyProtection="1">
      <alignment horizontal="center" vertical="center"/>
      <protection locked="0"/>
    </xf>
    <xf numFmtId="38" fontId="7" fillId="0" borderId="27" xfId="49" applyFont="1" applyFill="1" applyBorder="1" applyAlignment="1" applyProtection="1">
      <alignment horizontal="center" vertical="center"/>
      <protection locked="0"/>
    </xf>
    <xf numFmtId="38" fontId="7" fillId="0" borderId="20" xfId="49" applyFont="1" applyFill="1" applyBorder="1" applyAlignment="1" applyProtection="1">
      <alignment horizontal="center" vertical="center"/>
      <protection locked="0"/>
    </xf>
    <xf numFmtId="38" fontId="5" fillId="0" borderId="28" xfId="49" applyFont="1" applyFill="1" applyBorder="1" applyAlignment="1" applyProtection="1">
      <alignment horizontal="center" vertical="center"/>
      <protection locked="0"/>
    </xf>
    <xf numFmtId="38" fontId="5" fillId="0" borderId="0" xfId="49" applyFont="1" applyFill="1" applyBorder="1" applyAlignment="1" applyProtection="1">
      <alignment horizontal="center" vertical="center"/>
      <protection locked="0"/>
    </xf>
    <xf numFmtId="38" fontId="5" fillId="0" borderId="28" xfId="49" applyFont="1" applyFill="1" applyBorder="1" applyAlignment="1" applyProtection="1">
      <alignment horizontal="center" vertical="center" shrinkToFit="1"/>
      <protection locked="0"/>
    </xf>
    <xf numFmtId="38" fontId="5" fillId="0" borderId="0" xfId="49" applyFont="1" applyFill="1" applyBorder="1" applyAlignment="1" applyProtection="1">
      <alignment horizontal="center" vertical="center" shrinkToFit="1"/>
      <protection locked="0"/>
    </xf>
    <xf numFmtId="38" fontId="7" fillId="0" borderId="28" xfId="49" applyFont="1" applyFill="1" applyBorder="1" applyAlignment="1" applyProtection="1">
      <alignment horizontal="left" vertical="center"/>
      <protection locked="0"/>
    </xf>
    <xf numFmtId="38" fontId="7" fillId="0" borderId="0" xfId="49" applyFont="1" applyFill="1" applyBorder="1" applyAlignment="1" applyProtection="1">
      <alignment horizontal="left" vertical="center"/>
      <protection locked="0"/>
    </xf>
    <xf numFmtId="40" fontId="7" fillId="33" borderId="28" xfId="49" applyNumberFormat="1" applyFont="1" applyFill="1" applyBorder="1" applyAlignment="1" applyProtection="1">
      <alignment horizontal="center" vertical="center"/>
      <protection locked="0"/>
    </xf>
    <xf numFmtId="40" fontId="7" fillId="33" borderId="0" xfId="49" applyNumberFormat="1" applyFont="1" applyFill="1" applyBorder="1" applyAlignment="1" applyProtection="1">
      <alignment horizontal="center" vertical="center"/>
      <protection locked="0"/>
    </xf>
    <xf numFmtId="38" fontId="7" fillId="33" borderId="29" xfId="49" applyFont="1" applyFill="1" applyBorder="1" applyAlignment="1" applyProtection="1">
      <alignment horizontal="center" vertical="center"/>
      <protection locked="0"/>
    </xf>
    <xf numFmtId="38" fontId="7" fillId="33" borderId="30" xfId="49" applyFont="1" applyFill="1" applyBorder="1" applyAlignment="1" applyProtection="1">
      <alignment horizontal="center" vertical="center"/>
      <protection locked="0"/>
    </xf>
    <xf numFmtId="38" fontId="7" fillId="33" borderId="24" xfId="49" applyFont="1" applyFill="1" applyBorder="1" applyAlignment="1" applyProtection="1">
      <alignment horizontal="center" vertical="center"/>
      <protection locked="0"/>
    </xf>
    <xf numFmtId="38" fontId="7" fillId="33" borderId="28" xfId="49" applyFont="1" applyFill="1" applyBorder="1" applyAlignment="1" applyProtection="1">
      <alignment horizontal="center" vertical="center"/>
      <protection locked="0"/>
    </xf>
    <xf numFmtId="38" fontId="7" fillId="33" borderId="0" xfId="49" applyFont="1" applyFill="1" applyBorder="1" applyAlignment="1" applyProtection="1">
      <alignment horizontal="center" vertical="center"/>
      <protection locked="0"/>
    </xf>
    <xf numFmtId="38" fontId="8" fillId="33" borderId="0" xfId="49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38" fontId="8" fillId="0" borderId="11" xfId="49" applyFont="1" applyFill="1" applyBorder="1" applyAlignment="1" applyProtection="1">
      <alignment horizontal="center" vertical="center"/>
      <protection locked="0"/>
    </xf>
    <xf numFmtId="38" fontId="8" fillId="0" borderId="23" xfId="49" applyFont="1" applyFill="1" applyBorder="1" applyAlignment="1" applyProtection="1">
      <alignment horizontal="center" vertical="center"/>
      <protection locked="0"/>
    </xf>
    <xf numFmtId="38" fontId="8" fillId="33" borderId="28" xfId="49" applyFont="1" applyFill="1" applyBorder="1" applyAlignment="1" applyProtection="1">
      <alignment horizontal="center" vertical="center"/>
      <protection locked="0"/>
    </xf>
    <xf numFmtId="38" fontId="7" fillId="0" borderId="11" xfId="49" applyFont="1" applyFill="1" applyBorder="1" applyAlignment="1" applyProtection="1">
      <alignment horizontal="center" vertical="center"/>
      <protection locked="0"/>
    </xf>
    <xf numFmtId="38" fontId="7" fillId="0" borderId="23" xfId="49" applyFont="1" applyFill="1" applyBorder="1" applyAlignment="1" applyProtection="1">
      <alignment horizontal="center" vertical="center"/>
      <protection locked="0"/>
    </xf>
    <xf numFmtId="38" fontId="7" fillId="0" borderId="27" xfId="49" applyFont="1" applyFill="1" applyBorder="1" applyAlignment="1" applyProtection="1">
      <alignment horizontal="center" vertical="center"/>
      <protection locked="0"/>
    </xf>
    <xf numFmtId="38" fontId="7" fillId="0" borderId="20" xfId="49" applyFont="1" applyFill="1" applyBorder="1" applyAlignment="1" applyProtection="1">
      <alignment horizontal="center" vertical="center"/>
      <protection locked="0"/>
    </xf>
    <xf numFmtId="38" fontId="8" fillId="33" borderId="31" xfId="49" applyFont="1" applyFill="1" applyBorder="1" applyAlignment="1" applyProtection="1">
      <alignment horizontal="center" vertical="center"/>
      <protection locked="0"/>
    </xf>
    <xf numFmtId="38" fontId="8" fillId="33" borderId="32" xfId="49" applyFont="1" applyFill="1" applyBorder="1" applyAlignment="1" applyProtection="1">
      <alignment horizontal="center" vertical="center"/>
      <protection locked="0"/>
    </xf>
    <xf numFmtId="38" fontId="7" fillId="0" borderId="18" xfId="49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8" fontId="5" fillId="0" borderId="11" xfId="49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5" fillId="0" borderId="33" xfId="49" applyFont="1" applyFill="1" applyBorder="1" applyAlignment="1" applyProtection="1">
      <alignment horizontal="center" vertical="center"/>
      <protection locked="0"/>
    </xf>
    <xf numFmtId="38" fontId="5" fillId="0" borderId="34" xfId="49" applyFont="1" applyFill="1" applyBorder="1" applyAlignment="1" applyProtection="1">
      <alignment horizontal="center" vertical="center"/>
      <protection locked="0"/>
    </xf>
    <xf numFmtId="38" fontId="5" fillId="0" borderId="35" xfId="49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38" fontId="7" fillId="33" borderId="14" xfId="49" applyFont="1" applyFill="1" applyBorder="1" applyAlignment="1" applyProtection="1">
      <alignment horizontal="center" vertical="center"/>
      <protection locked="0"/>
    </xf>
    <xf numFmtId="38" fontId="7" fillId="33" borderId="37" xfId="49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W29"/>
  <sheetViews>
    <sheetView tabSelected="1" view="pageBreakPreview" zoomScaleNormal="110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6.75390625" style="7" customWidth="1"/>
    <col min="2" max="2" width="22.25390625" style="8" customWidth="1"/>
    <col min="3" max="3" width="24.25390625" style="6" hidden="1" customWidth="1"/>
    <col min="4" max="4" width="17.375" style="6" hidden="1" customWidth="1"/>
    <col min="5" max="14" width="9.25390625" style="11" customWidth="1"/>
    <col min="15" max="16" width="6.25390625" style="11" bestFit="1" customWidth="1"/>
    <col min="17" max="19" width="4.875" style="11" bestFit="1" customWidth="1"/>
    <col min="20" max="20" width="9.00390625" style="6" customWidth="1"/>
    <col min="21" max="23" width="6.125" style="11" customWidth="1"/>
    <col min="24" max="16384" width="9.00390625" style="6" customWidth="1"/>
  </cols>
  <sheetData>
    <row r="1" spans="1:23" s="1" customFormat="1" ht="11.25" customHeight="1">
      <c r="A1" s="82" t="s">
        <v>9</v>
      </c>
      <c r="B1" s="82" t="s">
        <v>0</v>
      </c>
      <c r="C1" s="79" t="s">
        <v>1</v>
      </c>
      <c r="D1" s="85"/>
      <c r="E1" s="73" t="s">
        <v>22</v>
      </c>
      <c r="F1" s="74"/>
      <c r="G1" s="74"/>
      <c r="H1" s="74"/>
      <c r="I1" s="74"/>
      <c r="J1" s="74"/>
      <c r="K1" s="74"/>
      <c r="L1" s="74"/>
      <c r="M1" s="74"/>
      <c r="N1" s="75"/>
      <c r="O1" s="43"/>
      <c r="P1" s="44"/>
      <c r="Q1" s="44"/>
      <c r="R1" s="44"/>
      <c r="S1" s="44"/>
      <c r="U1" s="76" t="s">
        <v>17</v>
      </c>
      <c r="V1" s="77"/>
      <c r="W1" s="78"/>
    </row>
    <row r="2" spans="1:23" s="1" customFormat="1" ht="11.25" customHeight="1">
      <c r="A2" s="83"/>
      <c r="B2" s="83"/>
      <c r="C2" s="86" t="s">
        <v>2</v>
      </c>
      <c r="D2" s="86" t="s">
        <v>3</v>
      </c>
      <c r="E2" s="79" t="s">
        <v>24</v>
      </c>
      <c r="F2" s="80"/>
      <c r="G2" s="80"/>
      <c r="H2" s="80"/>
      <c r="I2" s="81"/>
      <c r="J2" s="79" t="s">
        <v>23</v>
      </c>
      <c r="K2" s="80"/>
      <c r="L2" s="80"/>
      <c r="M2" s="80"/>
      <c r="N2" s="81"/>
      <c r="O2" s="71"/>
      <c r="P2" s="72"/>
      <c r="Q2" s="72"/>
      <c r="R2" s="72"/>
      <c r="S2" s="72"/>
      <c r="U2" s="25" t="s">
        <v>18</v>
      </c>
      <c r="V2" s="23" t="s">
        <v>19</v>
      </c>
      <c r="W2" s="24" t="s">
        <v>20</v>
      </c>
    </row>
    <row r="3" spans="1:23" s="1" customFormat="1" ht="11.25" thickBot="1">
      <c r="A3" s="84"/>
      <c r="B3" s="84"/>
      <c r="C3" s="87"/>
      <c r="D3" s="87"/>
      <c r="E3" s="32" t="s">
        <v>4</v>
      </c>
      <c r="F3" s="33" t="s">
        <v>11</v>
      </c>
      <c r="G3" s="33" t="s">
        <v>12</v>
      </c>
      <c r="H3" s="33" t="s">
        <v>13</v>
      </c>
      <c r="I3" s="34" t="s">
        <v>14</v>
      </c>
      <c r="J3" s="32" t="s">
        <v>4</v>
      </c>
      <c r="K3" s="33" t="s">
        <v>11</v>
      </c>
      <c r="L3" s="33" t="s">
        <v>12</v>
      </c>
      <c r="M3" s="33" t="s">
        <v>13</v>
      </c>
      <c r="N3" s="34" t="s">
        <v>14</v>
      </c>
      <c r="O3" s="45"/>
      <c r="P3" s="46"/>
      <c r="Q3" s="46"/>
      <c r="R3" s="46"/>
      <c r="S3" s="46"/>
      <c r="U3" s="26" t="s">
        <v>14</v>
      </c>
      <c r="V3" s="19" t="s">
        <v>14</v>
      </c>
      <c r="W3" s="18" t="s">
        <v>14</v>
      </c>
    </row>
    <row r="4" spans="1:23" ht="31.5" customHeight="1" hidden="1" thickBot="1">
      <c r="A4" s="31">
        <v>180900</v>
      </c>
      <c r="B4" s="12" t="s">
        <v>21</v>
      </c>
      <c r="C4" s="15" t="s">
        <v>6</v>
      </c>
      <c r="D4" s="15" t="s">
        <v>7</v>
      </c>
      <c r="E4" s="16">
        <f aca="true" t="shared" si="0" ref="E4:I7">ROUNDDOWN($U4*E$25,0)</f>
        <v>1608</v>
      </c>
      <c r="F4" s="17">
        <f t="shared" si="0"/>
        <v>1590</v>
      </c>
      <c r="G4" s="17">
        <f t="shared" si="0"/>
        <v>1554</v>
      </c>
      <c r="H4" s="17">
        <f t="shared" si="0"/>
        <v>0</v>
      </c>
      <c r="I4" s="35">
        <f t="shared" si="0"/>
        <v>0</v>
      </c>
      <c r="J4" s="16">
        <f>ROUNDDOWN($V4*J$25,0)</f>
        <v>0</v>
      </c>
      <c r="K4" s="17">
        <f>ROUNDDOWN($V4*K$25,0)</f>
        <v>0</v>
      </c>
      <c r="L4" s="17">
        <f>ROUNDDOWN($V4*L$25,0)</f>
        <v>0</v>
      </c>
      <c r="M4" s="17">
        <f>ROUNDDOWN($V4*M$25,0)</f>
        <v>0</v>
      </c>
      <c r="N4" s="35">
        <f>ROUNDDOWN($V4*N$25,0)</f>
        <v>1500</v>
      </c>
      <c r="O4" s="38"/>
      <c r="P4" s="39"/>
      <c r="Q4" s="39"/>
      <c r="R4" s="39"/>
      <c r="S4" s="39"/>
      <c r="U4" s="27">
        <v>150</v>
      </c>
      <c r="V4" s="20">
        <v>150</v>
      </c>
      <c r="W4" s="21">
        <v>150</v>
      </c>
    </row>
    <row r="5" spans="1:23" ht="26.25" customHeight="1">
      <c r="A5" s="31">
        <v>181111</v>
      </c>
      <c r="B5" s="12" t="s">
        <v>33</v>
      </c>
      <c r="C5" s="13" t="s">
        <v>10</v>
      </c>
      <c r="D5" s="13" t="s">
        <v>5</v>
      </c>
      <c r="E5" s="16">
        <f t="shared" si="0"/>
        <v>3055</v>
      </c>
      <c r="F5" s="17">
        <f t="shared" si="0"/>
        <v>3021</v>
      </c>
      <c r="G5" s="17">
        <f t="shared" si="0"/>
        <v>2952</v>
      </c>
      <c r="H5" s="17">
        <v>2901</v>
      </c>
      <c r="I5" s="35">
        <v>2850</v>
      </c>
      <c r="J5" s="16">
        <v>2733</v>
      </c>
      <c r="K5" s="17">
        <v>2703</v>
      </c>
      <c r="L5" s="17">
        <v>2641</v>
      </c>
      <c r="M5" s="17">
        <v>2595</v>
      </c>
      <c r="N5" s="35">
        <f>ROUNDDOWN($V5*N$25,0)</f>
        <v>2550</v>
      </c>
      <c r="O5" s="38"/>
      <c r="P5" s="39"/>
      <c r="Q5" s="39"/>
      <c r="R5" s="39"/>
      <c r="S5" s="39"/>
      <c r="U5" s="27">
        <v>285</v>
      </c>
      <c r="V5" s="20">
        <v>255</v>
      </c>
      <c r="W5" s="21">
        <v>225</v>
      </c>
    </row>
    <row r="6" spans="1:23" ht="26.25" customHeight="1">
      <c r="A6" s="30">
        <v>181112</v>
      </c>
      <c r="B6" s="2" t="s">
        <v>34</v>
      </c>
      <c r="C6" s="14" t="s">
        <v>10</v>
      </c>
      <c r="D6" s="3" t="s">
        <v>15</v>
      </c>
      <c r="E6" s="4">
        <f t="shared" si="0"/>
        <v>5092</v>
      </c>
      <c r="F6" s="5">
        <f t="shared" si="0"/>
        <v>5035</v>
      </c>
      <c r="G6" s="5">
        <f t="shared" si="0"/>
        <v>4921</v>
      </c>
      <c r="H6" s="5">
        <v>4835</v>
      </c>
      <c r="I6" s="20">
        <v>4750</v>
      </c>
      <c r="J6" s="4">
        <v>4556</v>
      </c>
      <c r="K6" s="5">
        <v>4505</v>
      </c>
      <c r="L6" s="5">
        <v>4403</v>
      </c>
      <c r="M6" s="5">
        <v>4326</v>
      </c>
      <c r="N6" s="20">
        <f>ROUNDDOWN($V6*N$25,0)</f>
        <v>4250</v>
      </c>
      <c r="O6" s="38"/>
      <c r="P6" s="39"/>
      <c r="Q6" s="39"/>
      <c r="R6" s="39"/>
      <c r="S6" s="39"/>
      <c r="U6" s="27">
        <v>475</v>
      </c>
      <c r="V6" s="20">
        <v>425</v>
      </c>
      <c r="W6" s="22">
        <v>376</v>
      </c>
    </row>
    <row r="7" spans="1:23" ht="26.25" customHeight="1">
      <c r="A7" s="30">
        <v>181113</v>
      </c>
      <c r="B7" s="2" t="s">
        <v>35</v>
      </c>
      <c r="C7" s="14" t="s">
        <v>10</v>
      </c>
      <c r="D7" s="3" t="s">
        <v>16</v>
      </c>
      <c r="E7" s="4">
        <f t="shared" si="0"/>
        <v>6614</v>
      </c>
      <c r="F7" s="5">
        <f t="shared" si="0"/>
        <v>6540</v>
      </c>
      <c r="G7" s="5">
        <f t="shared" si="0"/>
        <v>6392</v>
      </c>
      <c r="H7" s="5">
        <v>6281</v>
      </c>
      <c r="I7" s="29">
        <v>6170</v>
      </c>
      <c r="J7" s="4">
        <v>5928</v>
      </c>
      <c r="K7" s="5">
        <v>5861</v>
      </c>
      <c r="L7" s="5">
        <v>5729</v>
      </c>
      <c r="M7" s="5">
        <v>5629</v>
      </c>
      <c r="N7" s="20">
        <f>ROUNDDOWN($V7*N$25,0)</f>
        <v>5530</v>
      </c>
      <c r="O7" s="38"/>
      <c r="P7" s="39"/>
      <c r="Q7" s="39"/>
      <c r="R7" s="39"/>
      <c r="S7" s="39"/>
      <c r="U7" s="27">
        <v>617</v>
      </c>
      <c r="V7" s="20">
        <v>553</v>
      </c>
      <c r="W7" s="22">
        <v>488</v>
      </c>
    </row>
    <row r="8" spans="1:23" ht="26.25" customHeight="1">
      <c r="A8" s="30">
        <v>181114</v>
      </c>
      <c r="B8" s="12" t="s">
        <v>36</v>
      </c>
      <c r="C8" s="14"/>
      <c r="D8" s="3"/>
      <c r="E8" s="4">
        <f>U5*10*1.25*1.072</f>
        <v>3819.0000000000005</v>
      </c>
      <c r="F8" s="5">
        <f>U5*10*1.25*1.06</f>
        <v>3776.25</v>
      </c>
      <c r="G8" s="5">
        <f>U5*10*1.25*1.036</f>
        <v>3690.75</v>
      </c>
      <c r="H8" s="5">
        <f>U5*10*1.25*1.018</f>
        <v>3626.625</v>
      </c>
      <c r="I8" s="29">
        <f>U5*10*1.25</f>
        <v>3562.5</v>
      </c>
      <c r="J8" s="4">
        <f>V5*10*1.25*1.072</f>
        <v>3417</v>
      </c>
      <c r="K8" s="5">
        <f>V5*10*1.25*1.06</f>
        <v>3378.75</v>
      </c>
      <c r="L8" s="5">
        <f>V5*10*1.25*1.036</f>
        <v>3302.25</v>
      </c>
      <c r="M8" s="5">
        <f>V5*10*1.25*1.018</f>
        <v>3244.875</v>
      </c>
      <c r="N8" s="20">
        <f>V5*10*1.25</f>
        <v>3187.5</v>
      </c>
      <c r="O8" s="38"/>
      <c r="P8" s="39"/>
      <c r="Q8" s="39"/>
      <c r="R8" s="39"/>
      <c r="S8" s="39"/>
      <c r="U8" s="37"/>
      <c r="V8" s="29"/>
      <c r="W8" s="22"/>
    </row>
    <row r="9" spans="1:23" ht="26.25" customHeight="1">
      <c r="A9" s="30">
        <v>181115</v>
      </c>
      <c r="B9" s="2" t="s">
        <v>37</v>
      </c>
      <c r="C9" s="14"/>
      <c r="D9" s="3"/>
      <c r="E9" s="4">
        <f>U6*10*1.25*1.072</f>
        <v>6365</v>
      </c>
      <c r="F9" s="5">
        <f>U6*10*1.25*1.06</f>
        <v>6293.75</v>
      </c>
      <c r="G9" s="5">
        <f>U6*10*1.25*1.036</f>
        <v>6151.25</v>
      </c>
      <c r="H9" s="5">
        <f>U6*10*1.25*1.018</f>
        <v>6044.375</v>
      </c>
      <c r="I9" s="29">
        <f>U6*10*1.25</f>
        <v>5937.5</v>
      </c>
      <c r="J9" s="4">
        <f>V6*10*1.25*1.072</f>
        <v>5695</v>
      </c>
      <c r="K9" s="5">
        <f>V6*10*1.25*1.06</f>
        <v>5631.25</v>
      </c>
      <c r="L9" s="5">
        <f>V6*10*1.25*1.036</f>
        <v>5503.75</v>
      </c>
      <c r="M9" s="5">
        <f>V6*10*1.25*1.018</f>
        <v>5408.125</v>
      </c>
      <c r="N9" s="20">
        <f>V6*10*1.25</f>
        <v>5312.5</v>
      </c>
      <c r="O9" s="38"/>
      <c r="P9" s="39"/>
      <c r="Q9" s="39"/>
      <c r="R9" s="39"/>
      <c r="S9" s="39"/>
      <c r="U9" s="37"/>
      <c r="V9" s="29"/>
      <c r="W9" s="22"/>
    </row>
    <row r="10" spans="1:23" ht="26.25" customHeight="1">
      <c r="A10" s="30">
        <v>181116</v>
      </c>
      <c r="B10" s="2" t="s">
        <v>38</v>
      </c>
      <c r="C10" s="14"/>
      <c r="D10" s="3"/>
      <c r="E10" s="4">
        <f>U7*10*1.25*1.072</f>
        <v>8267.800000000001</v>
      </c>
      <c r="F10" s="5">
        <f>U7*10*1.25*1.06</f>
        <v>8175.25</v>
      </c>
      <c r="G10" s="5">
        <f>U7*10*1.25*1.036</f>
        <v>7990.150000000001</v>
      </c>
      <c r="H10" s="5">
        <f>U7*10*1.25*1.018</f>
        <v>7851.325</v>
      </c>
      <c r="I10" s="29">
        <f>U7*10*1.25</f>
        <v>7712.5</v>
      </c>
      <c r="J10" s="4">
        <f>V7*10*1.25*1.072</f>
        <v>7410.200000000001</v>
      </c>
      <c r="K10" s="5">
        <f>V7*10*1.25*1.06</f>
        <v>7327.25</v>
      </c>
      <c r="L10" s="5">
        <f>V7*10*1.25*1.036</f>
        <v>7161.35</v>
      </c>
      <c r="M10" s="5">
        <f>V7*10*1.25*1.018</f>
        <v>7036.925</v>
      </c>
      <c r="N10" s="20">
        <f>V7*10*1.25</f>
        <v>6912.5</v>
      </c>
      <c r="O10" s="38"/>
      <c r="P10" s="39"/>
      <c r="Q10" s="39"/>
      <c r="R10" s="39"/>
      <c r="S10" s="39"/>
      <c r="U10" s="37"/>
      <c r="V10" s="29"/>
      <c r="W10" s="22"/>
    </row>
    <row r="11" spans="1:23" ht="26.25" customHeight="1">
      <c r="A11" s="30">
        <v>181117</v>
      </c>
      <c r="B11" s="12" t="s">
        <v>39</v>
      </c>
      <c r="C11" s="14"/>
      <c r="D11" s="3"/>
      <c r="E11" s="4">
        <f>U5*10*1.5*1.072</f>
        <v>4582.8</v>
      </c>
      <c r="F11" s="5">
        <f>U5*10*1.5*1.06</f>
        <v>4531.5</v>
      </c>
      <c r="G11" s="5">
        <f>U5*10*1.5*1.036</f>
        <v>4428.900000000001</v>
      </c>
      <c r="H11" s="5">
        <f>U5*10*1.5*1.018</f>
        <v>4351.95</v>
      </c>
      <c r="I11" s="29">
        <f>U5*10*1.5</f>
        <v>4275</v>
      </c>
      <c r="J11" s="4">
        <f>V5*10*1.5*1.072</f>
        <v>4100.400000000001</v>
      </c>
      <c r="K11" s="5">
        <f>V5*10*1.5*1.06</f>
        <v>4054.5</v>
      </c>
      <c r="L11" s="5">
        <f>V5*10*1.5*1.036</f>
        <v>3962.7000000000003</v>
      </c>
      <c r="M11" s="5">
        <f>V5*10*1.5*1.018</f>
        <v>3893.85</v>
      </c>
      <c r="N11" s="20">
        <f>V5*10*1.5</f>
        <v>3825</v>
      </c>
      <c r="O11" s="38"/>
      <c r="P11" s="39"/>
      <c r="Q11" s="39"/>
      <c r="R11" s="39"/>
      <c r="S11" s="39"/>
      <c r="U11" s="37"/>
      <c r="V11" s="29"/>
      <c r="W11" s="22"/>
    </row>
    <row r="12" spans="1:23" ht="26.25" customHeight="1">
      <c r="A12" s="30">
        <v>181118</v>
      </c>
      <c r="B12" s="2" t="s">
        <v>40</v>
      </c>
      <c r="C12" s="14"/>
      <c r="D12" s="3"/>
      <c r="E12" s="4">
        <f>U6*10*1.5*1.072</f>
        <v>7638.000000000001</v>
      </c>
      <c r="F12" s="5">
        <f>U6*10*1.5*1.06</f>
        <v>7552.5</v>
      </c>
      <c r="G12" s="5">
        <f>U6*10*1.5*1.036</f>
        <v>7381.5</v>
      </c>
      <c r="H12" s="5">
        <f>U6*10*1.5*1.018</f>
        <v>7253.25</v>
      </c>
      <c r="I12" s="29">
        <f>U6*10*1.5</f>
        <v>7125</v>
      </c>
      <c r="J12" s="4">
        <f>V6*10*1.5*1.072</f>
        <v>6834</v>
      </c>
      <c r="K12" s="5">
        <f>V6*10*1.5*1.06</f>
        <v>6757.5</v>
      </c>
      <c r="L12" s="5">
        <f>V6*10*1.5*1.036</f>
        <v>6604.5</v>
      </c>
      <c r="M12" s="5">
        <f>V6*10*1.5*1.018</f>
        <v>6489.75</v>
      </c>
      <c r="N12" s="20">
        <f>V6*10*1.5</f>
        <v>6375</v>
      </c>
      <c r="O12" s="38"/>
      <c r="P12" s="39"/>
      <c r="Q12" s="39"/>
      <c r="R12" s="39"/>
      <c r="S12" s="39"/>
      <c r="U12" s="37"/>
      <c r="V12" s="29"/>
      <c r="W12" s="22"/>
    </row>
    <row r="13" spans="1:23" ht="26.25" customHeight="1">
      <c r="A13" s="30">
        <v>181119</v>
      </c>
      <c r="B13" s="2" t="s">
        <v>41</v>
      </c>
      <c r="C13" s="14"/>
      <c r="D13" s="3"/>
      <c r="E13" s="4">
        <f>U7*10*1.5*1.072</f>
        <v>9921.36</v>
      </c>
      <c r="F13" s="5">
        <f>U7*10*1.5*1.06</f>
        <v>9810.300000000001</v>
      </c>
      <c r="G13" s="5">
        <f>U7*10*1.5*1.036</f>
        <v>9588.18</v>
      </c>
      <c r="H13" s="5">
        <f>U7*10*1.5*1.018</f>
        <v>9421.59</v>
      </c>
      <c r="I13" s="29">
        <f>U7*10*1.5</f>
        <v>9255</v>
      </c>
      <c r="J13" s="4">
        <f>V7*10*1.5*1.072</f>
        <v>8892.24</v>
      </c>
      <c r="K13" s="5">
        <f>V7*10*1.5*1.06</f>
        <v>8792.7</v>
      </c>
      <c r="L13" s="5">
        <f>V7*10*1.5*1.036</f>
        <v>8593.62</v>
      </c>
      <c r="M13" s="5">
        <f>V7*10*1.5*1.018</f>
        <v>8444.31</v>
      </c>
      <c r="N13" s="20">
        <f>V7*10*1.5</f>
        <v>8295</v>
      </c>
      <c r="O13" s="38"/>
      <c r="P13" s="39"/>
      <c r="Q13" s="39"/>
      <c r="R13" s="39"/>
      <c r="S13" s="39"/>
      <c r="U13" s="37"/>
      <c r="V13" s="29"/>
      <c r="W13" s="22"/>
    </row>
    <row r="14" spans="1:23" ht="26.25" customHeight="1">
      <c r="A14" s="30">
        <v>181901</v>
      </c>
      <c r="B14" s="2" t="s">
        <v>25</v>
      </c>
      <c r="C14" s="3" t="s">
        <v>6</v>
      </c>
      <c r="D14" s="3" t="s">
        <v>7</v>
      </c>
      <c r="E14" s="64">
        <f>ROUNDDOWN(U14*$S$25,0)</f>
        <v>540</v>
      </c>
      <c r="F14" s="65"/>
      <c r="G14" s="65"/>
      <c r="H14" s="65"/>
      <c r="I14" s="65"/>
      <c r="J14" s="65"/>
      <c r="K14" s="65"/>
      <c r="L14" s="65"/>
      <c r="M14" s="65"/>
      <c r="N14" s="70"/>
      <c r="O14" s="47"/>
      <c r="P14" s="48"/>
      <c r="Q14" s="48"/>
      <c r="R14" s="48"/>
      <c r="S14" s="48"/>
      <c r="U14" s="66">
        <v>54</v>
      </c>
      <c r="V14" s="65"/>
      <c r="W14" s="67"/>
    </row>
    <row r="15" spans="1:23" ht="26.25" customHeight="1">
      <c r="A15" s="30">
        <v>181902</v>
      </c>
      <c r="B15" s="2" t="s">
        <v>26</v>
      </c>
      <c r="C15" s="3" t="s">
        <v>6</v>
      </c>
      <c r="D15" s="3" t="s">
        <v>8</v>
      </c>
      <c r="E15" s="64">
        <f>ROUNDDOWN(U15*$S$25,0)</f>
        <v>400</v>
      </c>
      <c r="F15" s="65"/>
      <c r="G15" s="65"/>
      <c r="H15" s="65"/>
      <c r="I15" s="65"/>
      <c r="J15" s="65"/>
      <c r="K15" s="65"/>
      <c r="L15" s="65"/>
      <c r="M15" s="65"/>
      <c r="N15" s="70"/>
      <c r="O15" s="47"/>
      <c r="P15" s="48"/>
      <c r="Q15" s="48"/>
      <c r="R15" s="48"/>
      <c r="S15" s="48"/>
      <c r="U15" s="66">
        <v>40</v>
      </c>
      <c r="V15" s="65"/>
      <c r="W15" s="67"/>
    </row>
    <row r="16" spans="1:23" ht="26.25" customHeight="1">
      <c r="A16" s="30">
        <v>181903</v>
      </c>
      <c r="B16" s="2" t="s">
        <v>27</v>
      </c>
      <c r="C16" s="36"/>
      <c r="D16" s="36"/>
      <c r="E16" s="64">
        <f>ROUNDDOWN(U16*$S$25,0)</f>
        <v>420</v>
      </c>
      <c r="F16" s="65"/>
      <c r="G16" s="65"/>
      <c r="H16" s="65"/>
      <c r="I16" s="65"/>
      <c r="J16" s="65"/>
      <c r="K16" s="65"/>
      <c r="L16" s="65"/>
      <c r="M16" s="65"/>
      <c r="N16" s="70"/>
      <c r="O16" s="47"/>
      <c r="P16" s="48"/>
      <c r="Q16" s="48"/>
      <c r="R16" s="48"/>
      <c r="S16" s="48"/>
      <c r="U16" s="66">
        <v>42</v>
      </c>
      <c r="V16" s="65"/>
      <c r="W16" s="67"/>
    </row>
    <row r="17" spans="1:23" ht="12" customHeight="1">
      <c r="A17" s="57">
        <v>181904</v>
      </c>
      <c r="B17" s="59" t="s">
        <v>28</v>
      </c>
      <c r="C17" s="36"/>
      <c r="D17" s="36"/>
      <c r="E17" s="61" t="s">
        <v>30</v>
      </c>
      <c r="F17" s="62"/>
      <c r="G17" s="62"/>
      <c r="H17" s="68"/>
      <c r="I17" s="69"/>
      <c r="J17" s="69"/>
      <c r="K17" s="69"/>
      <c r="L17" s="69"/>
      <c r="M17" s="69"/>
      <c r="N17" s="52"/>
      <c r="O17" s="47"/>
      <c r="P17" s="48"/>
      <c r="Q17" s="48"/>
      <c r="R17" s="48"/>
      <c r="S17" s="48"/>
      <c r="U17" s="41"/>
      <c r="V17" s="40"/>
      <c r="W17" s="42"/>
    </row>
    <row r="18" spans="1:23" ht="26.25" customHeight="1">
      <c r="A18" s="58"/>
      <c r="B18" s="60"/>
      <c r="C18" s="3" t="s">
        <v>6</v>
      </c>
      <c r="D18" s="3" t="s">
        <v>7</v>
      </c>
      <c r="E18" s="64">
        <v>530</v>
      </c>
      <c r="F18" s="65"/>
      <c r="G18" s="65"/>
      <c r="H18" s="54"/>
      <c r="I18" s="55"/>
      <c r="J18" s="55"/>
      <c r="K18" s="55"/>
      <c r="L18" s="55"/>
      <c r="M18" s="55"/>
      <c r="N18" s="51"/>
      <c r="O18" s="47"/>
      <c r="P18" s="48"/>
      <c r="Q18" s="48"/>
      <c r="R18" s="48"/>
      <c r="S18" s="48"/>
      <c r="U18" s="66">
        <v>54</v>
      </c>
      <c r="V18" s="65"/>
      <c r="W18" s="67"/>
    </row>
    <row r="19" spans="1:23" ht="12" customHeight="1">
      <c r="A19" s="57">
        <v>181905</v>
      </c>
      <c r="B19" s="59" t="s">
        <v>28</v>
      </c>
      <c r="C19" s="36"/>
      <c r="D19" s="36"/>
      <c r="E19" s="62" t="s">
        <v>31</v>
      </c>
      <c r="F19" s="62"/>
      <c r="G19" s="62"/>
      <c r="H19" s="63"/>
      <c r="I19" s="56"/>
      <c r="J19" s="56"/>
      <c r="K19" s="56"/>
      <c r="L19" s="56"/>
      <c r="M19" s="56"/>
      <c r="N19" s="51"/>
      <c r="O19" s="47"/>
      <c r="P19" s="48"/>
      <c r="Q19" s="48"/>
      <c r="R19" s="48"/>
      <c r="S19" s="48"/>
      <c r="U19" s="41"/>
      <c r="V19" s="40"/>
      <c r="W19" s="42"/>
    </row>
    <row r="20" spans="1:23" ht="26.25" customHeight="1">
      <c r="A20" s="58"/>
      <c r="B20" s="60"/>
      <c r="C20" s="3" t="s">
        <v>6</v>
      </c>
      <c r="D20" s="3" t="s">
        <v>7</v>
      </c>
      <c r="E20" s="64">
        <v>2010</v>
      </c>
      <c r="F20" s="65"/>
      <c r="G20" s="65"/>
      <c r="H20" s="54"/>
      <c r="I20" s="55"/>
      <c r="J20" s="55"/>
      <c r="K20" s="55"/>
      <c r="L20" s="55"/>
      <c r="M20" s="55"/>
      <c r="N20" s="51"/>
      <c r="O20" s="47"/>
      <c r="P20" s="48"/>
      <c r="Q20" s="48"/>
      <c r="R20" s="48"/>
      <c r="S20" s="48"/>
      <c r="U20" s="66">
        <v>54</v>
      </c>
      <c r="V20" s="65"/>
      <c r="W20" s="67"/>
    </row>
    <row r="21" spans="1:23" ht="12" customHeight="1">
      <c r="A21" s="57">
        <v>181906</v>
      </c>
      <c r="B21" s="59" t="s">
        <v>28</v>
      </c>
      <c r="C21" s="36"/>
      <c r="D21" s="36"/>
      <c r="E21" s="61" t="s">
        <v>32</v>
      </c>
      <c r="F21" s="62"/>
      <c r="G21" s="62"/>
      <c r="H21" s="63"/>
      <c r="I21" s="56"/>
      <c r="J21" s="56"/>
      <c r="K21" s="56"/>
      <c r="L21" s="56"/>
      <c r="M21" s="56"/>
      <c r="N21" s="51"/>
      <c r="O21" s="47"/>
      <c r="P21" s="48"/>
      <c r="Q21" s="48"/>
      <c r="R21" s="48"/>
      <c r="S21" s="48"/>
      <c r="U21" s="41"/>
      <c r="V21" s="40"/>
      <c r="W21" s="42"/>
    </row>
    <row r="22" spans="1:23" ht="26.25" customHeight="1">
      <c r="A22" s="58"/>
      <c r="B22" s="60"/>
      <c r="C22" s="3" t="s">
        <v>6</v>
      </c>
      <c r="D22" s="3" t="s">
        <v>7</v>
      </c>
      <c r="E22" s="64">
        <v>3970</v>
      </c>
      <c r="F22" s="65"/>
      <c r="G22" s="65"/>
      <c r="H22" s="54"/>
      <c r="I22" s="55"/>
      <c r="J22" s="55"/>
      <c r="K22" s="55"/>
      <c r="L22" s="55"/>
      <c r="M22" s="55"/>
      <c r="N22" s="51"/>
      <c r="O22" s="47"/>
      <c r="P22" s="48"/>
      <c r="Q22" s="48"/>
      <c r="R22" s="48"/>
      <c r="S22" s="48"/>
      <c r="U22" s="66">
        <v>54</v>
      </c>
      <c r="V22" s="65"/>
      <c r="W22" s="67"/>
    </row>
    <row r="23" spans="1:23" ht="12" customHeight="1">
      <c r="A23" s="57">
        <v>181907</v>
      </c>
      <c r="B23" s="59" t="s">
        <v>29</v>
      </c>
      <c r="C23" s="3"/>
      <c r="D23" s="3"/>
      <c r="E23" s="61" t="s">
        <v>30</v>
      </c>
      <c r="F23" s="62"/>
      <c r="G23" s="62"/>
      <c r="H23" s="63"/>
      <c r="I23" s="56"/>
      <c r="J23" s="56"/>
      <c r="K23" s="56"/>
      <c r="L23" s="56"/>
      <c r="M23" s="56"/>
      <c r="N23" s="51"/>
      <c r="O23" s="47"/>
      <c r="P23" s="48"/>
      <c r="Q23" s="48"/>
      <c r="R23" s="48"/>
      <c r="S23" s="48"/>
      <c r="U23" s="41"/>
      <c r="V23" s="40"/>
      <c r="W23" s="42"/>
    </row>
    <row r="24" spans="1:23" ht="26.25" customHeight="1">
      <c r="A24" s="58"/>
      <c r="B24" s="60"/>
      <c r="C24" s="3" t="s">
        <v>6</v>
      </c>
      <c r="D24" s="3" t="s">
        <v>8</v>
      </c>
      <c r="E24" s="64">
        <v>2010</v>
      </c>
      <c r="F24" s="65"/>
      <c r="G24" s="65"/>
      <c r="H24" s="54"/>
      <c r="I24" s="55"/>
      <c r="J24" s="55"/>
      <c r="K24" s="55"/>
      <c r="L24" s="55"/>
      <c r="M24" s="55"/>
      <c r="N24" s="51"/>
      <c r="O24" s="47"/>
      <c r="P24" s="48"/>
      <c r="Q24" s="48"/>
      <c r="R24" s="48"/>
      <c r="S24" s="48"/>
      <c r="U24" s="66">
        <v>40</v>
      </c>
      <c r="V24" s="65"/>
      <c r="W24" s="67"/>
    </row>
    <row r="25" spans="3:23" ht="31.5" customHeight="1" hidden="1">
      <c r="C25" s="9"/>
      <c r="D25" s="9"/>
      <c r="E25" s="28">
        <v>10.72</v>
      </c>
      <c r="F25" s="28">
        <v>10.6</v>
      </c>
      <c r="G25" s="28">
        <v>10.36</v>
      </c>
      <c r="H25" s="49"/>
      <c r="I25" s="50"/>
      <c r="J25" s="50"/>
      <c r="K25" s="50"/>
      <c r="L25" s="50"/>
      <c r="M25" s="50"/>
      <c r="N25" s="50">
        <f>10</f>
        <v>10</v>
      </c>
      <c r="O25" s="28">
        <v>10.72</v>
      </c>
      <c r="P25" s="28">
        <v>10.6</v>
      </c>
      <c r="Q25" s="28">
        <v>10.36</v>
      </c>
      <c r="R25" s="28">
        <v>10.18</v>
      </c>
      <c r="S25" s="28">
        <f>10</f>
        <v>10</v>
      </c>
      <c r="U25" s="10"/>
      <c r="V25" s="10"/>
      <c r="W25" s="10"/>
    </row>
    <row r="26" spans="1:23" ht="12" customHeight="1">
      <c r="A26" s="57">
        <v>181908</v>
      </c>
      <c r="B26" s="59" t="s">
        <v>29</v>
      </c>
      <c r="C26" s="3"/>
      <c r="D26" s="3"/>
      <c r="E26" s="62" t="s">
        <v>31</v>
      </c>
      <c r="F26" s="62"/>
      <c r="G26" s="62"/>
      <c r="H26" s="63"/>
      <c r="I26" s="56"/>
      <c r="J26" s="56"/>
      <c r="K26" s="56"/>
      <c r="L26" s="56"/>
      <c r="M26" s="56"/>
      <c r="N26" s="51"/>
      <c r="O26" s="47"/>
      <c r="P26" s="48"/>
      <c r="Q26" s="48"/>
      <c r="R26" s="48"/>
      <c r="S26" s="48"/>
      <c r="U26" s="41"/>
      <c r="V26" s="40"/>
      <c r="W26" s="42"/>
    </row>
    <row r="27" spans="1:23" ht="26.25" customHeight="1">
      <c r="A27" s="58"/>
      <c r="B27" s="60"/>
      <c r="C27" s="3" t="s">
        <v>6</v>
      </c>
      <c r="D27" s="3" t="s">
        <v>8</v>
      </c>
      <c r="E27" s="64">
        <v>4970</v>
      </c>
      <c r="F27" s="65"/>
      <c r="G27" s="65"/>
      <c r="H27" s="54"/>
      <c r="I27" s="55"/>
      <c r="J27" s="55"/>
      <c r="K27" s="55"/>
      <c r="L27" s="55"/>
      <c r="M27" s="55"/>
      <c r="N27" s="51"/>
      <c r="O27" s="47"/>
      <c r="P27" s="48"/>
      <c r="Q27" s="48"/>
      <c r="R27" s="48"/>
      <c r="S27" s="48"/>
      <c r="U27" s="66">
        <v>40</v>
      </c>
      <c r="V27" s="65"/>
      <c r="W27" s="67"/>
    </row>
    <row r="28" spans="1:23" ht="12" customHeight="1">
      <c r="A28" s="57">
        <v>181909</v>
      </c>
      <c r="B28" s="59" t="s">
        <v>29</v>
      </c>
      <c r="C28" s="3"/>
      <c r="D28" s="3"/>
      <c r="E28" s="61" t="s">
        <v>32</v>
      </c>
      <c r="F28" s="62"/>
      <c r="G28" s="62"/>
      <c r="H28" s="63"/>
      <c r="I28" s="56"/>
      <c r="J28" s="56"/>
      <c r="K28" s="56"/>
      <c r="L28" s="56"/>
      <c r="M28" s="56"/>
      <c r="N28" s="51"/>
      <c r="O28" s="47"/>
      <c r="P28" s="48"/>
      <c r="Q28" s="48"/>
      <c r="R28" s="48"/>
      <c r="S28" s="48"/>
      <c r="U28" s="41"/>
      <c r="V28" s="40"/>
      <c r="W28" s="42"/>
    </row>
    <row r="29" spans="1:23" ht="26.25" customHeight="1">
      <c r="A29" s="58"/>
      <c r="B29" s="60"/>
      <c r="C29" s="3" t="s">
        <v>6</v>
      </c>
      <c r="D29" s="3" t="s">
        <v>8</v>
      </c>
      <c r="E29" s="64">
        <v>8400</v>
      </c>
      <c r="F29" s="65"/>
      <c r="G29" s="65"/>
      <c r="H29" s="88"/>
      <c r="I29" s="89"/>
      <c r="J29" s="89"/>
      <c r="K29" s="89"/>
      <c r="L29" s="89"/>
      <c r="M29" s="89"/>
      <c r="N29" s="53"/>
      <c r="O29" s="47"/>
      <c r="P29" s="48"/>
      <c r="Q29" s="48"/>
      <c r="R29" s="48"/>
      <c r="S29" s="48"/>
      <c r="U29" s="66">
        <v>40</v>
      </c>
      <c r="V29" s="65"/>
      <c r="W29" s="67"/>
    </row>
  </sheetData>
  <sheetProtection/>
  <mergeCells count="70">
    <mergeCell ref="U27:W27"/>
    <mergeCell ref="A28:A29"/>
    <mergeCell ref="B28:B29"/>
    <mergeCell ref="E28:G28"/>
    <mergeCell ref="H28:J28"/>
    <mergeCell ref="K28:M28"/>
    <mergeCell ref="E29:G29"/>
    <mergeCell ref="H29:J29"/>
    <mergeCell ref="K29:M29"/>
    <mergeCell ref="U29:W29"/>
    <mergeCell ref="A26:A27"/>
    <mergeCell ref="B26:B27"/>
    <mergeCell ref="E26:G26"/>
    <mergeCell ref="H26:J26"/>
    <mergeCell ref="K26:M26"/>
    <mergeCell ref="E27:G27"/>
    <mergeCell ref="H27:J27"/>
    <mergeCell ref="K27:M27"/>
    <mergeCell ref="U20:W20"/>
    <mergeCell ref="A21:A22"/>
    <mergeCell ref="B21:B22"/>
    <mergeCell ref="E21:G21"/>
    <mergeCell ref="H21:J21"/>
    <mergeCell ref="K21:M21"/>
    <mergeCell ref="E22:G22"/>
    <mergeCell ref="H22:J22"/>
    <mergeCell ref="K22:M22"/>
    <mergeCell ref="U22:W22"/>
    <mergeCell ref="A19:A20"/>
    <mergeCell ref="B19:B20"/>
    <mergeCell ref="E19:G19"/>
    <mergeCell ref="H19:J19"/>
    <mergeCell ref="K19:M19"/>
    <mergeCell ref="E20:G20"/>
    <mergeCell ref="H20:J20"/>
    <mergeCell ref="K20:M20"/>
    <mergeCell ref="A1:A3"/>
    <mergeCell ref="B1:B3"/>
    <mergeCell ref="C1:D1"/>
    <mergeCell ref="C2:C3"/>
    <mergeCell ref="D2:D3"/>
    <mergeCell ref="E2:I2"/>
    <mergeCell ref="O2:S2"/>
    <mergeCell ref="E1:N1"/>
    <mergeCell ref="E14:N14"/>
    <mergeCell ref="U14:W14"/>
    <mergeCell ref="E15:N15"/>
    <mergeCell ref="U15:W15"/>
    <mergeCell ref="U1:W1"/>
    <mergeCell ref="J2:N2"/>
    <mergeCell ref="E24:G24"/>
    <mergeCell ref="U16:W16"/>
    <mergeCell ref="E17:G17"/>
    <mergeCell ref="H17:J17"/>
    <mergeCell ref="K17:M17"/>
    <mergeCell ref="E16:N16"/>
    <mergeCell ref="K18:M18"/>
    <mergeCell ref="H18:J18"/>
    <mergeCell ref="U24:W24"/>
    <mergeCell ref="U18:W18"/>
    <mergeCell ref="H24:J24"/>
    <mergeCell ref="K24:M24"/>
    <mergeCell ref="K23:M23"/>
    <mergeCell ref="A17:A18"/>
    <mergeCell ref="B17:B18"/>
    <mergeCell ref="E23:G23"/>
    <mergeCell ref="H23:J23"/>
    <mergeCell ref="A23:A24"/>
    <mergeCell ref="B23:B24"/>
    <mergeCell ref="E18:G18"/>
  </mergeCells>
  <printOptions horizontalCentered="1"/>
  <pageMargins left="0.3937007874015748" right="0.3937007874015748" top="1.220472440944882" bottom="0.11811023622047245" header="0.5905511811023623" footer="0.3937007874015748"/>
  <pageSetup firstPageNumber="1" useFirstPageNumber="1" horizontalDpi="600" verticalDpi="600" orientation="landscape" paperSize="9" scale="90" r:id="rId1"/>
  <headerFooter alignWithMargins="0">
    <oddHeader>&amp;C&amp;"ＭＳ Ｐゴシック,太字"&amp;16日中一時支援　　サービスコード表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IkedaSa</dc:creator>
  <cp:keywords/>
  <dc:description/>
  <cp:lastModifiedBy>User</cp:lastModifiedBy>
  <cp:lastPrinted>2011-03-31T02:36:50Z</cp:lastPrinted>
  <dcterms:created xsi:type="dcterms:W3CDTF">2004-10-01T10:51:17Z</dcterms:created>
  <dcterms:modified xsi:type="dcterms:W3CDTF">2018-08-07T06:29:21Z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-1765399576</vt:i4>
  </property>
  <property fmtid="{D5CDD505-2E9C-101B-9397-08002B2CF9AE}" pid="3" name="_EmailSubject">
    <vt:lpwstr>いつもお世話になります</vt:lpwstr>
  </property>
  <property fmtid="{D5CDD505-2E9C-101B-9397-08002B2CF9AE}" pid="4" name="_AuthorEmail">
    <vt:lpwstr>HatakeyamaM@mbox.pref.osaka.jp</vt:lpwstr>
  </property>
  <property fmtid="{D5CDD505-2E9C-101B-9397-08002B2CF9AE}" pid="5" name="_AuthorEmailDisplayName">
    <vt:lpwstr>畠山 光紀</vt:lpwstr>
  </property>
  <property fmtid="{D5CDD505-2E9C-101B-9397-08002B2CF9AE}" pid="6" name="_ReviewingToolsShownOnce">
    <vt:lpwstr/>
  </property>
</Properties>
</file>