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codeName="ThisWorkbook" defaultThemeVersion="124226"/>
  <xr:revisionPtr revIDLastSave="0" documentId="13_ncr:1_{4BDB3B21-F008-4074-B73A-00EA27234E91}" xr6:coauthVersionLast="47" xr6:coauthVersionMax="47" xr10:uidLastSave="{00000000-0000-0000-0000-000000000000}"/>
  <bookViews>
    <workbookView xWindow="-108" yWindow="-108" windowWidth="23256" windowHeight="13896" tabRatio="741" xr2:uid="{00000000-000D-0000-FFFF-FFFF00000000}"/>
  </bookViews>
  <sheets>
    <sheet name="(記載例）第２号様式（所要額調書）" sheetId="21" r:id="rId1"/>
    <sheet name="（入力例）第４号様式（年間サービス費）計算用" sheetId="22" r:id="rId2"/>
    <sheet name="第２号様式（所要額調書）" sheetId="15" r:id="rId3"/>
    <sheet name="第４号様式（年間サービス費）計算用" sheetId="16" r:id="rId4"/>
  </sheets>
  <externalReferences>
    <externalReference r:id="rId5"/>
  </externalReferences>
  <definedNames>
    <definedName name="_xlnm._FilterDatabase" localSheetId="2" hidden="1">'第２号様式（所要額調書）'!$A$21:$U$70</definedName>
    <definedName name="_xlnm.Print_Area" localSheetId="2">'第２号様式（所要額調書）'!$A$1:$U$71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4" i="21" l="1"/>
  <c r="L15" i="21"/>
  <c r="I14" i="22"/>
  <c r="H29" i="22"/>
  <c r="I29" i="22" s="1"/>
  <c r="J29" i="22" s="1"/>
  <c r="H28" i="22"/>
  <c r="I28" i="22" s="1"/>
  <c r="J28" i="22" s="1"/>
  <c r="H27" i="22"/>
  <c r="I27" i="22" s="1"/>
  <c r="J27" i="22" s="1"/>
  <c r="H26" i="22"/>
  <c r="I26" i="22" s="1"/>
  <c r="J26" i="22" s="1"/>
  <c r="H25" i="22"/>
  <c r="I25" i="22" s="1"/>
  <c r="J25" i="22" s="1"/>
  <c r="H24" i="22"/>
  <c r="I24" i="22" s="1"/>
  <c r="J24" i="22" s="1"/>
  <c r="H23" i="22"/>
  <c r="I23" i="22" s="1"/>
  <c r="J23" i="22" s="1"/>
  <c r="H22" i="22"/>
  <c r="I22" i="22" s="1"/>
  <c r="J22" i="22" s="1"/>
  <c r="H21" i="22"/>
  <c r="I21" i="22" s="1"/>
  <c r="J21" i="22" s="1"/>
  <c r="H20" i="22"/>
  <c r="I20" i="22" s="1"/>
  <c r="J20" i="22" s="1"/>
  <c r="H19" i="22"/>
  <c r="I19" i="22" s="1"/>
  <c r="J19" i="22" s="1"/>
  <c r="H18" i="22"/>
  <c r="I18" i="22" s="1"/>
  <c r="J18" i="22" s="1"/>
  <c r="R64" i="21"/>
  <c r="I62" i="21"/>
  <c r="N62" i="21" s="1"/>
  <c r="H62" i="21"/>
  <c r="F62" i="21"/>
  <c r="D62" i="21"/>
  <c r="I60" i="21"/>
  <c r="N60" i="21" s="1"/>
  <c r="H60" i="21"/>
  <c r="F60" i="21"/>
  <c r="D60" i="21"/>
  <c r="I58" i="21"/>
  <c r="N58" i="21" s="1"/>
  <c r="H58" i="21"/>
  <c r="F58" i="21"/>
  <c r="D58" i="21"/>
  <c r="I56" i="21"/>
  <c r="N56" i="21" s="1"/>
  <c r="H56" i="21"/>
  <c r="F56" i="21"/>
  <c r="D56" i="21"/>
  <c r="I54" i="21"/>
  <c r="N54" i="21" s="1"/>
  <c r="H54" i="21"/>
  <c r="F54" i="21"/>
  <c r="D54" i="21"/>
  <c r="I52" i="21"/>
  <c r="N52" i="21" s="1"/>
  <c r="H52" i="21"/>
  <c r="F52" i="21"/>
  <c r="D52" i="21"/>
  <c r="I50" i="21"/>
  <c r="N50" i="21" s="1"/>
  <c r="H50" i="21"/>
  <c r="F50" i="21"/>
  <c r="D50" i="21"/>
  <c r="I48" i="21"/>
  <c r="N48" i="21" s="1"/>
  <c r="H48" i="21"/>
  <c r="F48" i="21"/>
  <c r="D48" i="21"/>
  <c r="I46" i="21"/>
  <c r="N46" i="21" s="1"/>
  <c r="H46" i="21"/>
  <c r="F46" i="21"/>
  <c r="D46" i="21"/>
  <c r="I44" i="21"/>
  <c r="N44" i="21" s="1"/>
  <c r="H44" i="21"/>
  <c r="F44" i="21"/>
  <c r="D44" i="21"/>
  <c r="I42" i="21"/>
  <c r="N42" i="21" s="1"/>
  <c r="H42" i="21"/>
  <c r="F42" i="21"/>
  <c r="D42" i="21"/>
  <c r="I40" i="21"/>
  <c r="N40" i="21" s="1"/>
  <c r="H40" i="21"/>
  <c r="F40" i="21"/>
  <c r="D40" i="21"/>
  <c r="I38" i="21"/>
  <c r="N38" i="21" s="1"/>
  <c r="H38" i="21"/>
  <c r="F38" i="21"/>
  <c r="D38" i="21"/>
  <c r="I36" i="21"/>
  <c r="N36" i="21" s="1"/>
  <c r="H36" i="21"/>
  <c r="F36" i="21"/>
  <c r="D36" i="21"/>
  <c r="I34" i="21"/>
  <c r="N34" i="21" s="1"/>
  <c r="H34" i="21"/>
  <c r="F34" i="21"/>
  <c r="D34" i="21"/>
  <c r="I32" i="21"/>
  <c r="N32" i="21" s="1"/>
  <c r="H32" i="21"/>
  <c r="F32" i="21"/>
  <c r="D32" i="21"/>
  <c r="H30" i="21"/>
  <c r="F30" i="21"/>
  <c r="D30" i="21"/>
  <c r="H28" i="21"/>
  <c r="F28" i="21"/>
  <c r="I28" i="21" s="1"/>
  <c r="N28" i="21" s="1"/>
  <c r="D28" i="21"/>
  <c r="H26" i="21"/>
  <c r="F26" i="21"/>
  <c r="D26" i="21"/>
  <c r="I26" i="21" s="1"/>
  <c r="N26" i="21" s="1"/>
  <c r="H24" i="21"/>
  <c r="F24" i="21"/>
  <c r="D24" i="21"/>
  <c r="R64" i="15"/>
  <c r="I30" i="21" l="1"/>
  <c r="N30" i="21" s="1"/>
  <c r="T30" i="21" s="1"/>
  <c r="U30" i="21" s="1"/>
  <c r="I24" i="21"/>
  <c r="N24" i="21" s="1"/>
  <c r="T24" i="21" s="1"/>
  <c r="D31" i="22"/>
  <c r="T28" i="21"/>
  <c r="U28" i="21" s="1"/>
  <c r="P28" i="21"/>
  <c r="T32" i="21"/>
  <c r="U32" i="21" s="1"/>
  <c r="P32" i="21"/>
  <c r="T36" i="21"/>
  <c r="U36" i="21" s="1"/>
  <c r="P36" i="21"/>
  <c r="T40" i="21"/>
  <c r="U40" i="21" s="1"/>
  <c r="P40" i="21"/>
  <c r="T44" i="21"/>
  <c r="U44" i="21" s="1"/>
  <c r="P44" i="21"/>
  <c r="T48" i="21"/>
  <c r="U48" i="21" s="1"/>
  <c r="P48" i="21"/>
  <c r="T52" i="21"/>
  <c r="U52" i="21" s="1"/>
  <c r="P52" i="21"/>
  <c r="T56" i="21"/>
  <c r="U56" i="21" s="1"/>
  <c r="P56" i="21"/>
  <c r="T60" i="21"/>
  <c r="U60" i="21" s="1"/>
  <c r="P60" i="21"/>
  <c r="T38" i="21"/>
  <c r="U38" i="21" s="1"/>
  <c r="P38" i="21"/>
  <c r="T26" i="21"/>
  <c r="U26" i="21" s="1"/>
  <c r="P26" i="21"/>
  <c r="T34" i="21"/>
  <c r="U34" i="21" s="1"/>
  <c r="P34" i="21"/>
  <c r="T42" i="21"/>
  <c r="U42" i="21" s="1"/>
  <c r="P42" i="21"/>
  <c r="T46" i="21"/>
  <c r="U46" i="21" s="1"/>
  <c r="P46" i="21"/>
  <c r="T50" i="21"/>
  <c r="U50" i="21" s="1"/>
  <c r="P50" i="21"/>
  <c r="T54" i="21"/>
  <c r="U54" i="21" s="1"/>
  <c r="P54" i="21"/>
  <c r="T58" i="21"/>
  <c r="U58" i="21" s="1"/>
  <c r="P58" i="21"/>
  <c r="T62" i="21"/>
  <c r="U62" i="21" s="1"/>
  <c r="P62" i="21"/>
  <c r="P30" i="21" l="1"/>
  <c r="P24" i="21"/>
  <c r="P64" i="21"/>
  <c r="T64" i="21"/>
  <c r="U24" i="21"/>
  <c r="N15" i="21" s="1"/>
  <c r="P15" i="21" s="1"/>
  <c r="H29" i="16" l="1"/>
  <c r="I29" i="16" s="1"/>
  <c r="H28" i="16"/>
  <c r="I28" i="16" s="1"/>
  <c r="H27" i="16"/>
  <c r="I27" i="16" s="1"/>
  <c r="I26" i="16"/>
  <c r="H26" i="16"/>
  <c r="H25" i="16"/>
  <c r="I25" i="16" s="1"/>
  <c r="H24" i="16"/>
  <c r="I24" i="16" s="1"/>
  <c r="H23" i="16"/>
  <c r="I23" i="16" s="1"/>
  <c r="H22" i="16"/>
  <c r="I22" i="16" s="1"/>
  <c r="H21" i="16"/>
  <c r="I21" i="16" s="1"/>
  <c r="H20" i="16"/>
  <c r="I20" i="16" s="1"/>
  <c r="H19" i="16"/>
  <c r="I19" i="16" s="1"/>
  <c r="H18" i="16"/>
  <c r="I18" i="16" s="1"/>
  <c r="F14" i="16"/>
  <c r="H62" i="15"/>
  <c r="F62" i="15"/>
  <c r="D62" i="15"/>
  <c r="H60" i="15"/>
  <c r="F60" i="15"/>
  <c r="D60" i="15"/>
  <c r="H58" i="15"/>
  <c r="F58" i="15"/>
  <c r="D58" i="15"/>
  <c r="H56" i="15"/>
  <c r="F56" i="15"/>
  <c r="D56" i="15"/>
  <c r="H54" i="15"/>
  <c r="F54" i="15"/>
  <c r="D54" i="15"/>
  <c r="H52" i="15"/>
  <c r="F52" i="15"/>
  <c r="D52" i="15"/>
  <c r="H50" i="15"/>
  <c r="F50" i="15"/>
  <c r="D50" i="15"/>
  <c r="H48" i="15"/>
  <c r="F48" i="15"/>
  <c r="D48" i="15"/>
  <c r="I48" i="15" s="1"/>
  <c r="N48" i="15" s="1"/>
  <c r="H46" i="15"/>
  <c r="F46" i="15"/>
  <c r="D46" i="15"/>
  <c r="H44" i="15"/>
  <c r="F44" i="15"/>
  <c r="D44" i="15"/>
  <c r="H42" i="15"/>
  <c r="F42" i="15"/>
  <c r="D42" i="15"/>
  <c r="H40" i="15"/>
  <c r="F40" i="15"/>
  <c r="D40" i="15"/>
  <c r="H38" i="15"/>
  <c r="F38" i="15"/>
  <c r="D38" i="15"/>
  <c r="H36" i="15"/>
  <c r="F36" i="15"/>
  <c r="D36" i="15"/>
  <c r="H34" i="15"/>
  <c r="F34" i="15"/>
  <c r="D34" i="15"/>
  <c r="H32" i="15"/>
  <c r="F32" i="15"/>
  <c r="D32" i="15"/>
  <c r="I32" i="15" s="1"/>
  <c r="N32" i="15" s="1"/>
  <c r="H30" i="15"/>
  <c r="F30" i="15"/>
  <c r="D30" i="15"/>
  <c r="H28" i="15"/>
  <c r="F28" i="15"/>
  <c r="D28" i="15"/>
  <c r="I28" i="15" s="1"/>
  <c r="N28" i="15" s="1"/>
  <c r="H26" i="15"/>
  <c r="F26" i="15"/>
  <c r="D26" i="15"/>
  <c r="H24" i="15"/>
  <c r="F24" i="15"/>
  <c r="D24" i="15"/>
  <c r="L15" i="15"/>
  <c r="I26" i="15" l="1"/>
  <c r="N26" i="15" s="1"/>
  <c r="T26" i="15" s="1"/>
  <c r="U26" i="15" s="1"/>
  <c r="I42" i="15"/>
  <c r="N42" i="15" s="1"/>
  <c r="I58" i="15"/>
  <c r="N58" i="15" s="1"/>
  <c r="T58" i="15" s="1"/>
  <c r="U58" i="15" s="1"/>
  <c r="I36" i="15"/>
  <c r="N36" i="15" s="1"/>
  <c r="T36" i="15" s="1"/>
  <c r="U36" i="15" s="1"/>
  <c r="I52" i="15"/>
  <c r="N52" i="15" s="1"/>
  <c r="T52" i="15" s="1"/>
  <c r="U52" i="15" s="1"/>
  <c r="I38" i="15"/>
  <c r="N38" i="15" s="1"/>
  <c r="P38" i="15" s="1"/>
  <c r="I54" i="15"/>
  <c r="N54" i="15" s="1"/>
  <c r="T54" i="15" s="1"/>
  <c r="U54" i="15" s="1"/>
  <c r="I44" i="15"/>
  <c r="N44" i="15" s="1"/>
  <c r="P44" i="15" s="1"/>
  <c r="I60" i="15"/>
  <c r="N60" i="15" s="1"/>
  <c r="T60" i="15" s="1"/>
  <c r="U60" i="15" s="1"/>
  <c r="I34" i="15"/>
  <c r="N34" i="15" s="1"/>
  <c r="T34" i="15" s="1"/>
  <c r="U34" i="15" s="1"/>
  <c r="I50" i="15"/>
  <c r="N50" i="15" s="1"/>
  <c r="P50" i="15" s="1"/>
  <c r="I24" i="15"/>
  <c r="N24" i="15" s="1"/>
  <c r="I40" i="15"/>
  <c r="N40" i="15" s="1"/>
  <c r="T40" i="15" s="1"/>
  <c r="U40" i="15" s="1"/>
  <c r="I56" i="15"/>
  <c r="N56" i="15" s="1"/>
  <c r="P56" i="15" s="1"/>
  <c r="I30" i="15"/>
  <c r="N30" i="15" s="1"/>
  <c r="T30" i="15" s="1"/>
  <c r="U30" i="15" s="1"/>
  <c r="I46" i="15"/>
  <c r="N46" i="15" s="1"/>
  <c r="T46" i="15" s="1"/>
  <c r="U46" i="15" s="1"/>
  <c r="I62" i="15"/>
  <c r="N62" i="15" s="1"/>
  <c r="T62" i="15" s="1"/>
  <c r="U62" i="15" s="1"/>
  <c r="T28" i="15"/>
  <c r="U28" i="15" s="1"/>
  <c r="P28" i="15"/>
  <c r="P58" i="15"/>
  <c r="T42" i="15"/>
  <c r="U42" i="15" s="1"/>
  <c r="P42" i="15"/>
  <c r="T32" i="15"/>
  <c r="U32" i="15" s="1"/>
  <c r="P32" i="15"/>
  <c r="T48" i="15"/>
  <c r="U48" i="15" s="1"/>
  <c r="P48" i="15"/>
  <c r="P24" i="15" l="1"/>
  <c r="P64" i="15" s="1"/>
  <c r="I14" i="16"/>
  <c r="P26" i="15"/>
  <c r="P30" i="15"/>
  <c r="P54" i="15"/>
  <c r="P52" i="15"/>
  <c r="T44" i="15"/>
  <c r="U44" i="15" s="1"/>
  <c r="T38" i="15"/>
  <c r="U38" i="15" s="1"/>
  <c r="T56" i="15"/>
  <c r="U56" i="15" s="1"/>
  <c r="P40" i="15"/>
  <c r="P60" i="15"/>
  <c r="T24" i="15"/>
  <c r="T50" i="15"/>
  <c r="U50" i="15" s="1"/>
  <c r="P34" i="15"/>
  <c r="P36" i="15"/>
  <c r="P46" i="15"/>
  <c r="P62" i="15"/>
  <c r="J22" i="16" l="1"/>
  <c r="J27" i="16"/>
  <c r="J28" i="16"/>
  <c r="J19" i="16"/>
  <c r="J24" i="16"/>
  <c r="J25" i="16"/>
  <c r="J23" i="16"/>
  <c r="J20" i="16"/>
  <c r="J29" i="16"/>
  <c r="J26" i="16"/>
  <c r="J21" i="16"/>
  <c r="J18" i="16"/>
  <c r="U24" i="15"/>
  <c r="U64" i="15" s="1"/>
  <c r="T64" i="15"/>
  <c r="N15" i="15"/>
  <c r="P15" i="15" s="1"/>
  <c r="D31" i="16" l="1"/>
</calcChain>
</file>

<file path=xl/sharedStrings.xml><?xml version="1.0" encoding="utf-8"?>
<sst xmlns="http://schemas.openxmlformats.org/spreadsheetml/2006/main" count="394" uniqueCount="160">
  <si>
    <t>施設名</t>
    <rPh sb="0" eb="2">
      <t>シセツ</t>
    </rPh>
    <rPh sb="2" eb="3">
      <t>メイ</t>
    </rPh>
    <phoneticPr fontId="4"/>
  </si>
  <si>
    <t>交付申請</t>
    <rPh sb="0" eb="2">
      <t>コウフ</t>
    </rPh>
    <rPh sb="2" eb="4">
      <t>シンセイ</t>
    </rPh>
    <phoneticPr fontId="3"/>
  </si>
  <si>
    <t>（単位：円）</t>
    <rPh sb="1" eb="3">
      <t>タンイ</t>
    </rPh>
    <rPh sb="4" eb="5">
      <t>エン</t>
    </rPh>
    <phoneticPr fontId="10"/>
  </si>
  <si>
    <t>対象経費</t>
    <rPh sb="0" eb="2">
      <t>タイショウ</t>
    </rPh>
    <rPh sb="2" eb="4">
      <t>ケイヒ</t>
    </rPh>
    <phoneticPr fontId="10"/>
  </si>
  <si>
    <t>計</t>
    <rPh sb="0" eb="1">
      <t>ケイ</t>
    </rPh>
    <phoneticPr fontId="10"/>
  </si>
  <si>
    <t>定員</t>
    <rPh sb="0" eb="2">
      <t>テイイン</t>
    </rPh>
    <phoneticPr fontId="10"/>
  </si>
  <si>
    <t>施設所在地</t>
    <rPh sb="0" eb="2">
      <t>シセツ</t>
    </rPh>
    <rPh sb="2" eb="5">
      <t>ショザイチ</t>
    </rPh>
    <phoneticPr fontId="4"/>
  </si>
  <si>
    <t>1.補助金所要額</t>
    <rPh sb="2" eb="5">
      <t>ホジョキン</t>
    </rPh>
    <rPh sb="5" eb="7">
      <t>ショヨウ</t>
    </rPh>
    <rPh sb="7" eb="8">
      <t>ガク</t>
    </rPh>
    <phoneticPr fontId="10"/>
  </si>
  <si>
    <t>（単位:円）</t>
    <phoneticPr fontId="10"/>
  </si>
  <si>
    <t>対象者数（実人数）</t>
    <rPh sb="0" eb="3">
      <t>タイショウシャ</t>
    </rPh>
    <rPh sb="3" eb="4">
      <t>スウ</t>
    </rPh>
    <rPh sb="5" eb="6">
      <t>ジツ</t>
    </rPh>
    <rPh sb="6" eb="8">
      <t>ニンズウ</t>
    </rPh>
    <phoneticPr fontId="10"/>
  </si>
  <si>
    <r>
      <t xml:space="preserve">補助基準額計
</t>
    </r>
    <r>
      <rPr>
        <sz val="8"/>
        <rFont val="ＭＳ Ｐゴシック"/>
        <family val="3"/>
        <charset val="128"/>
        <scheme val="minor"/>
      </rPr>
      <t>（注1）</t>
    </r>
    <r>
      <rPr>
        <sz val="11"/>
        <rFont val="ＭＳ Ｐゴシック"/>
        <family val="3"/>
        <charset val="128"/>
        <scheme val="minor"/>
      </rPr>
      <t xml:space="preserve">
D</t>
    </r>
    <rPh sb="0" eb="2">
      <t>ホジョ</t>
    </rPh>
    <rPh sb="2" eb="4">
      <t>キジュン</t>
    </rPh>
    <rPh sb="4" eb="5">
      <t>ガク</t>
    </rPh>
    <rPh sb="5" eb="6">
      <t>ケイ</t>
    </rPh>
    <phoneticPr fontId="10"/>
  </si>
  <si>
    <t>補助所要額
（CとDを比較し　
て少ない額）
E</t>
    <rPh sb="0" eb="2">
      <t>ホジョ</t>
    </rPh>
    <rPh sb="2" eb="4">
      <t>ショヨウ</t>
    </rPh>
    <rPh sb="4" eb="5">
      <t>ガク</t>
    </rPh>
    <rPh sb="11" eb="13">
      <t>ヒカク</t>
    </rPh>
    <rPh sb="17" eb="18">
      <t>スク</t>
    </rPh>
    <rPh sb="20" eb="21">
      <t>ガク</t>
    </rPh>
    <phoneticPr fontId="10"/>
  </si>
  <si>
    <t>備考</t>
    <rPh sb="0" eb="2">
      <t>ビコウ</t>
    </rPh>
    <phoneticPr fontId="10"/>
  </si>
  <si>
    <t>対象経費の
支出予定額
A</t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10"/>
  </si>
  <si>
    <t>差引額
C（A-B）</t>
    <rPh sb="0" eb="2">
      <t>サシヒキ</t>
    </rPh>
    <rPh sb="2" eb="3">
      <t>ガク</t>
    </rPh>
    <phoneticPr fontId="10"/>
  </si>
  <si>
    <t>注1．Ａの対象経費の支出予定額の欄には、収支予算書の「支出」の合計金額が入る。</t>
    <rPh sb="0" eb="1">
      <t>チュウ</t>
    </rPh>
    <rPh sb="5" eb="7">
      <t>タイショウ</t>
    </rPh>
    <rPh sb="7" eb="9">
      <t>ケイヒ</t>
    </rPh>
    <rPh sb="10" eb="12">
      <t>シシュツ</t>
    </rPh>
    <rPh sb="12" eb="14">
      <t>ヨテイ</t>
    </rPh>
    <rPh sb="14" eb="15">
      <t>ガク</t>
    </rPh>
    <rPh sb="16" eb="17">
      <t>ラン</t>
    </rPh>
    <rPh sb="20" eb="22">
      <t>シュウシ</t>
    </rPh>
    <rPh sb="22" eb="25">
      <t>ヨサンショ</t>
    </rPh>
    <rPh sb="27" eb="29">
      <t>シシュツ</t>
    </rPh>
    <rPh sb="31" eb="33">
      <t>ゴウケイ</t>
    </rPh>
    <rPh sb="33" eb="34">
      <t>キン</t>
    </rPh>
    <rPh sb="34" eb="35">
      <t>ガク</t>
    </rPh>
    <rPh sb="36" eb="37">
      <t>ハイ</t>
    </rPh>
    <phoneticPr fontId="10"/>
  </si>
  <si>
    <t>注2．Dの補助基準額計欄には、「2.対象者の内訳」の「⑥補助額」が入る。</t>
    <rPh sb="0" eb="1">
      <t>チュウ</t>
    </rPh>
    <phoneticPr fontId="10"/>
  </si>
  <si>
    <t>2.対象者の内訳</t>
    <rPh sb="2" eb="5">
      <t>タイショウシャ</t>
    </rPh>
    <rPh sb="6" eb="8">
      <t>ウチワケ</t>
    </rPh>
    <phoneticPr fontId="10"/>
  </si>
  <si>
    <t>№</t>
    <phoneticPr fontId="10"/>
  </si>
  <si>
    <t>グループホーム
の住居名</t>
    <rPh sb="9" eb="11">
      <t>ジュウキョ</t>
    </rPh>
    <rPh sb="11" eb="12">
      <t>メイ</t>
    </rPh>
    <phoneticPr fontId="10"/>
  </si>
  <si>
    <r>
      <rPr>
        <sz val="9"/>
        <rFont val="ＭＳ Ｐゴシック"/>
        <family val="3"/>
        <charset val="128"/>
        <scheme val="minor"/>
      </rPr>
      <t>世話人配置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（注2）</t>
    </r>
    <rPh sb="0" eb="2">
      <t>セワ</t>
    </rPh>
    <rPh sb="2" eb="3">
      <t>ニン</t>
    </rPh>
    <rPh sb="3" eb="5">
      <t>ハイチ</t>
    </rPh>
    <phoneticPr fontId="10"/>
  </si>
  <si>
    <r>
      <t xml:space="preserve">定員
</t>
    </r>
    <r>
      <rPr>
        <sz val="8"/>
        <rFont val="ＭＳ Ｐゴシック"/>
        <family val="3"/>
        <charset val="128"/>
        <scheme val="minor"/>
      </rPr>
      <t>（注2）</t>
    </r>
    <rPh sb="0" eb="2">
      <t>テイイン</t>
    </rPh>
    <phoneticPr fontId="10"/>
  </si>
  <si>
    <r>
      <t xml:space="preserve">区分
</t>
    </r>
    <r>
      <rPr>
        <sz val="8"/>
        <rFont val="ＭＳ Ｐゴシック"/>
        <family val="3"/>
        <charset val="128"/>
        <scheme val="minor"/>
      </rPr>
      <t>（注2）</t>
    </r>
    <rPh sb="0" eb="2">
      <t>クブン</t>
    </rPh>
    <phoneticPr fontId="10"/>
  </si>
  <si>
    <r>
      <t xml:space="preserve">入居者氏名
</t>
    </r>
    <r>
      <rPr>
        <sz val="8"/>
        <rFont val="ＭＳ Ｐゴシック"/>
        <family val="3"/>
        <charset val="128"/>
        <scheme val="minor"/>
      </rPr>
      <t>（注1）</t>
    </r>
    <rPh sb="0" eb="3">
      <t>ニュウキョシャ</t>
    </rPh>
    <rPh sb="3" eb="5">
      <t>シメイ</t>
    </rPh>
    <phoneticPr fontId="10"/>
  </si>
  <si>
    <r>
      <t xml:space="preserve">①利用延月数
</t>
    </r>
    <r>
      <rPr>
        <sz val="8"/>
        <rFont val="ＭＳ Ｐゴシック"/>
        <family val="3"/>
        <charset val="128"/>
        <scheme val="minor"/>
      </rPr>
      <t>（注3）</t>
    </r>
    <rPh sb="1" eb="3">
      <t>リヨウ</t>
    </rPh>
    <rPh sb="3" eb="4">
      <t>ノベ</t>
    </rPh>
    <rPh sb="4" eb="6">
      <t>ツキスウ</t>
    </rPh>
    <phoneticPr fontId="10"/>
  </si>
  <si>
    <r>
      <t xml:space="preserve">②補助基準額
</t>
    </r>
    <r>
      <rPr>
        <sz val="8"/>
        <rFont val="ＭＳ Ｐゴシック"/>
        <family val="3"/>
        <charset val="128"/>
        <scheme val="minor"/>
      </rPr>
      <t>（月額）</t>
    </r>
    <rPh sb="1" eb="3">
      <t>ホジョ</t>
    </rPh>
    <rPh sb="3" eb="5">
      <t>キジュン</t>
    </rPh>
    <rPh sb="5" eb="6">
      <t>ガク</t>
    </rPh>
    <phoneticPr fontId="10"/>
  </si>
  <si>
    <r>
      <t xml:space="preserve">③補助基準額
</t>
    </r>
    <r>
      <rPr>
        <sz val="8"/>
        <rFont val="ＭＳ Ｐゴシック"/>
        <family val="3"/>
        <charset val="128"/>
        <scheme val="minor"/>
      </rPr>
      <t>（年額…①×②）</t>
    </r>
    <rPh sb="1" eb="3">
      <t>ホジョ</t>
    </rPh>
    <rPh sb="3" eb="5">
      <t>キジュン</t>
    </rPh>
    <rPh sb="5" eb="6">
      <t>ガク</t>
    </rPh>
    <rPh sb="8" eb="10">
      <t>ネンガク</t>
    </rPh>
    <phoneticPr fontId="10"/>
  </si>
  <si>
    <r>
      <t>④年間</t>
    </r>
    <r>
      <rPr>
        <sz val="10"/>
        <rFont val="ＭＳ Ｐゴシック"/>
        <family val="3"/>
        <charset val="128"/>
        <scheme val="minor"/>
      </rPr>
      <t>サービス費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（注4）</t>
    </r>
    <rPh sb="1" eb="3">
      <t>ネンカン</t>
    </rPh>
    <rPh sb="7" eb="8">
      <t>ヒ</t>
    </rPh>
    <rPh sb="10" eb="11">
      <t>チュウ</t>
    </rPh>
    <phoneticPr fontId="10"/>
  </si>
  <si>
    <r>
      <t xml:space="preserve">⑤合　計
</t>
    </r>
    <r>
      <rPr>
        <sz val="9"/>
        <rFont val="ＭＳ Ｐゴシック"/>
        <family val="3"/>
        <charset val="128"/>
        <scheme val="minor"/>
      </rPr>
      <t>（③－④）</t>
    </r>
    <rPh sb="1" eb="2">
      <t>ゴウ</t>
    </rPh>
    <rPh sb="3" eb="4">
      <t>ケイ</t>
    </rPh>
    <phoneticPr fontId="10"/>
  </si>
  <si>
    <r>
      <t xml:space="preserve">⑥補助額
</t>
    </r>
    <r>
      <rPr>
        <sz val="9"/>
        <rFont val="ＭＳ Ｐゴシック"/>
        <family val="3"/>
        <charset val="128"/>
        <scheme val="minor"/>
      </rPr>
      <t>（⑤がマイナスの入居者は0円換算）</t>
    </r>
    <rPh sb="1" eb="3">
      <t>ホジョ</t>
    </rPh>
    <rPh sb="3" eb="4">
      <t>ガク</t>
    </rPh>
    <rPh sb="13" eb="16">
      <t>ニュウキョシャ</t>
    </rPh>
    <rPh sb="18" eb="19">
      <t>エン</t>
    </rPh>
    <rPh sb="19" eb="21">
      <t>カンサン</t>
    </rPh>
    <phoneticPr fontId="10"/>
  </si>
  <si>
    <t>6:1</t>
  </si>
  <si>
    <t>4人以下</t>
    <rPh sb="1" eb="4">
      <t>ニンイカ</t>
    </rPh>
    <phoneticPr fontId="10"/>
  </si>
  <si>
    <t>注1．入居者ごとに行を分けて入力すること。（年度途中で世話人配置、定員、区分が変わった場合は、更に行を分けて入力すること。）</t>
    <rPh sb="0" eb="1">
      <t>チュウ</t>
    </rPh>
    <rPh sb="3" eb="6">
      <t>ニュウキョシャ</t>
    </rPh>
    <rPh sb="9" eb="10">
      <t>ギョウ</t>
    </rPh>
    <rPh sb="11" eb="12">
      <t>ワ</t>
    </rPh>
    <rPh sb="14" eb="16">
      <t>ニュウリョク</t>
    </rPh>
    <rPh sb="22" eb="24">
      <t>ネンド</t>
    </rPh>
    <rPh sb="24" eb="26">
      <t>トチュウ</t>
    </rPh>
    <rPh sb="47" eb="48">
      <t>サラ</t>
    </rPh>
    <rPh sb="49" eb="50">
      <t>ギョウ</t>
    </rPh>
    <rPh sb="54" eb="56">
      <t>ニュウリョク</t>
    </rPh>
    <phoneticPr fontId="10"/>
  </si>
  <si>
    <t>注2．世話人配置、定員、障害支援区分は、月の初日の状況を適用するものとする。</t>
    <rPh sb="0" eb="1">
      <t>チュウ</t>
    </rPh>
    <rPh sb="3" eb="5">
      <t>セワ</t>
    </rPh>
    <rPh sb="5" eb="6">
      <t>ニン</t>
    </rPh>
    <rPh sb="6" eb="8">
      <t>ハイチ</t>
    </rPh>
    <rPh sb="9" eb="11">
      <t>テイイン</t>
    </rPh>
    <rPh sb="12" eb="14">
      <t>ショウガイ</t>
    </rPh>
    <rPh sb="14" eb="16">
      <t>シエン</t>
    </rPh>
    <rPh sb="16" eb="18">
      <t>クブン</t>
    </rPh>
    <rPh sb="25" eb="27">
      <t>ジョウキョウ</t>
    </rPh>
    <rPh sb="28" eb="30">
      <t>テキヨウ</t>
    </rPh>
    <phoneticPr fontId="10"/>
  </si>
  <si>
    <t>注3．入居者が月の途中で入退去した場合は日割計算を行い、小数点以下第2位まで算出する。（小数点第3位以下を切り捨て。）</t>
    <rPh sb="0" eb="1">
      <t>チュウ</t>
    </rPh>
    <rPh sb="3" eb="6">
      <t>ニュウキョシャ</t>
    </rPh>
    <rPh sb="7" eb="8">
      <t>ツキ</t>
    </rPh>
    <rPh sb="9" eb="11">
      <t>トチュウ</t>
    </rPh>
    <rPh sb="12" eb="13">
      <t>ニュウ</t>
    </rPh>
    <rPh sb="13" eb="15">
      <t>タイキョ</t>
    </rPh>
    <rPh sb="17" eb="19">
      <t>バアイ</t>
    </rPh>
    <rPh sb="20" eb="22">
      <t>ヒワリ</t>
    </rPh>
    <rPh sb="22" eb="24">
      <t>ケイサン</t>
    </rPh>
    <rPh sb="25" eb="26">
      <t>オコナ</t>
    </rPh>
    <rPh sb="28" eb="31">
      <t>ショウスウテン</t>
    </rPh>
    <rPh sb="31" eb="33">
      <t>イカ</t>
    </rPh>
    <rPh sb="33" eb="34">
      <t>ダイ</t>
    </rPh>
    <rPh sb="35" eb="36">
      <t>イ</t>
    </rPh>
    <rPh sb="38" eb="40">
      <t>サンシュツ</t>
    </rPh>
    <rPh sb="44" eb="47">
      <t>ショウスウテン</t>
    </rPh>
    <rPh sb="47" eb="48">
      <t>ダイ</t>
    </rPh>
    <rPh sb="49" eb="50">
      <t>イ</t>
    </rPh>
    <rPh sb="50" eb="52">
      <t>イカ</t>
    </rPh>
    <rPh sb="53" eb="54">
      <t>キ</t>
    </rPh>
    <rPh sb="55" eb="56">
      <t>ス</t>
    </rPh>
    <phoneticPr fontId="10"/>
  </si>
  <si>
    <t>　　 　（例:4月1日～8月13日までの利用の場合、8月は13日÷31日＝0.419のため、4.41月となる。）</t>
    <rPh sb="5" eb="6">
      <t>レイ</t>
    </rPh>
    <rPh sb="8" eb="9">
      <t>ガツ</t>
    </rPh>
    <rPh sb="10" eb="11">
      <t>ヒ</t>
    </rPh>
    <rPh sb="13" eb="14">
      <t>ガツ</t>
    </rPh>
    <rPh sb="16" eb="17">
      <t>ヒ</t>
    </rPh>
    <rPh sb="20" eb="22">
      <t>リヨウ</t>
    </rPh>
    <rPh sb="23" eb="25">
      <t>バアイ</t>
    </rPh>
    <rPh sb="27" eb="28">
      <t>ガツ</t>
    </rPh>
    <rPh sb="31" eb="32">
      <t>ヒ</t>
    </rPh>
    <rPh sb="35" eb="36">
      <t>ヒ</t>
    </rPh>
    <rPh sb="50" eb="51">
      <t>ツキ</t>
    </rPh>
    <phoneticPr fontId="10"/>
  </si>
  <si>
    <r>
      <t>注4．「④年間サービス費」の欄には</t>
    </r>
    <r>
      <rPr>
        <u/>
        <sz val="11"/>
        <rFont val="ＭＳ Ｐゴシック"/>
        <family val="3"/>
        <charset val="128"/>
        <scheme val="major"/>
      </rPr>
      <t>共同生活援助サービス費、入院時支援特別加算、長期入院時支援特別加算、帰宅時支援加算、長期帰宅時支援加算の合計額を入力する。</t>
    </r>
    <rPh sb="0" eb="1">
      <t>チュウ</t>
    </rPh>
    <rPh sb="5" eb="7">
      <t>ネンカン</t>
    </rPh>
    <rPh sb="11" eb="12">
      <t>ヒ</t>
    </rPh>
    <rPh sb="14" eb="15">
      <t>ラン</t>
    </rPh>
    <rPh sb="17" eb="19">
      <t>キョウドウ</t>
    </rPh>
    <rPh sb="19" eb="21">
      <t>セイカツ</t>
    </rPh>
    <rPh sb="21" eb="23">
      <t>エンジョ</t>
    </rPh>
    <rPh sb="27" eb="28">
      <t>ヒ</t>
    </rPh>
    <rPh sb="29" eb="31">
      <t>ニュウイン</t>
    </rPh>
    <rPh sb="31" eb="32">
      <t>ジ</t>
    </rPh>
    <rPh sb="32" eb="34">
      <t>シエン</t>
    </rPh>
    <rPh sb="34" eb="36">
      <t>トクベツ</t>
    </rPh>
    <rPh sb="36" eb="38">
      <t>カサン</t>
    </rPh>
    <rPh sb="39" eb="41">
      <t>チョウキ</t>
    </rPh>
    <rPh sb="41" eb="43">
      <t>ニュウイン</t>
    </rPh>
    <rPh sb="43" eb="44">
      <t>ジ</t>
    </rPh>
    <rPh sb="44" eb="46">
      <t>シエン</t>
    </rPh>
    <rPh sb="46" eb="48">
      <t>トクベツ</t>
    </rPh>
    <rPh sb="48" eb="50">
      <t>カサン</t>
    </rPh>
    <rPh sb="51" eb="54">
      <t>キタクジ</t>
    </rPh>
    <rPh sb="73" eb="75">
      <t>ニュウリョク</t>
    </rPh>
    <phoneticPr fontId="10"/>
  </si>
  <si>
    <t>世話人配置</t>
    <rPh sb="0" eb="2">
      <t>セワ</t>
    </rPh>
    <rPh sb="2" eb="3">
      <t>ニン</t>
    </rPh>
    <rPh sb="3" eb="5">
      <t>ハイチ</t>
    </rPh>
    <phoneticPr fontId="10"/>
  </si>
  <si>
    <t>区分</t>
    <rPh sb="0" eb="2">
      <t>クブン</t>
    </rPh>
    <phoneticPr fontId="10"/>
  </si>
  <si>
    <t>6:1（12：1加配）</t>
    <phoneticPr fontId="10"/>
  </si>
  <si>
    <t>1</t>
    <phoneticPr fontId="10"/>
  </si>
  <si>
    <t>1・非該当</t>
  </si>
  <si>
    <t>6:1(30:1加配）</t>
    <rPh sb="8" eb="10">
      <t>カハイ</t>
    </rPh>
    <phoneticPr fontId="10"/>
  </si>
  <si>
    <t>2</t>
    <phoneticPr fontId="10"/>
  </si>
  <si>
    <t>5人</t>
    <rPh sb="1" eb="2">
      <t>ニン</t>
    </rPh>
    <phoneticPr fontId="10"/>
  </si>
  <si>
    <t>6:1</t>
    <phoneticPr fontId="10"/>
  </si>
  <si>
    <t>3</t>
    <phoneticPr fontId="10"/>
  </si>
  <si>
    <t>6人</t>
    <rPh sb="1" eb="2">
      <t>ニン</t>
    </rPh>
    <phoneticPr fontId="10"/>
  </si>
  <si>
    <t>111</t>
    <phoneticPr fontId="10"/>
  </si>
  <si>
    <t>112</t>
    <phoneticPr fontId="10"/>
  </si>
  <si>
    <t>113</t>
    <phoneticPr fontId="10"/>
  </si>
  <si>
    <t>114</t>
    <phoneticPr fontId="10"/>
  </si>
  <si>
    <t>115</t>
    <phoneticPr fontId="10"/>
  </si>
  <si>
    <t>116</t>
    <phoneticPr fontId="10"/>
  </si>
  <si>
    <t>121</t>
    <phoneticPr fontId="10"/>
  </si>
  <si>
    <t>122</t>
    <phoneticPr fontId="10"/>
  </si>
  <si>
    <t>123</t>
  </si>
  <si>
    <t>124</t>
  </si>
  <si>
    <t>125</t>
  </si>
  <si>
    <t>126</t>
  </si>
  <si>
    <t>131</t>
    <phoneticPr fontId="10"/>
  </si>
  <si>
    <t>132</t>
  </si>
  <si>
    <t>133</t>
  </si>
  <si>
    <t>134</t>
  </si>
  <si>
    <t>135</t>
  </si>
  <si>
    <t>136</t>
  </si>
  <si>
    <t>211</t>
    <phoneticPr fontId="10"/>
  </si>
  <si>
    <t>212</t>
  </si>
  <si>
    <t>213</t>
  </si>
  <si>
    <t>214</t>
  </si>
  <si>
    <t>215</t>
  </si>
  <si>
    <t>216</t>
  </si>
  <si>
    <t>221</t>
    <phoneticPr fontId="10"/>
  </si>
  <si>
    <t>222</t>
  </si>
  <si>
    <t>223</t>
  </si>
  <si>
    <t>224</t>
  </si>
  <si>
    <t>225</t>
  </si>
  <si>
    <t>226</t>
  </si>
  <si>
    <t>231</t>
    <phoneticPr fontId="10"/>
  </si>
  <si>
    <t>232</t>
  </si>
  <si>
    <t>233</t>
  </si>
  <si>
    <t>234</t>
  </si>
  <si>
    <t>235</t>
  </si>
  <si>
    <t>236</t>
  </si>
  <si>
    <t>311</t>
    <phoneticPr fontId="10"/>
  </si>
  <si>
    <t>312</t>
  </si>
  <si>
    <t>313</t>
  </si>
  <si>
    <t>314</t>
  </si>
  <si>
    <t>315</t>
  </si>
  <si>
    <t>316</t>
  </si>
  <si>
    <t>321</t>
    <phoneticPr fontId="10"/>
  </si>
  <si>
    <t>322</t>
  </si>
  <si>
    <t>323</t>
  </si>
  <si>
    <t>324</t>
  </si>
  <si>
    <t>325</t>
  </si>
  <si>
    <t>326</t>
  </si>
  <si>
    <t>331</t>
    <phoneticPr fontId="10"/>
  </si>
  <si>
    <t>332</t>
  </si>
  <si>
    <t>333</t>
  </si>
  <si>
    <t>334</t>
  </si>
  <si>
    <t>335</t>
  </si>
  <si>
    <t>336</t>
  </si>
  <si>
    <t>※世話人配置、定員、区分が変わった場合は、シートを分けてください</t>
    <rPh sb="25" eb="26">
      <t>ワ</t>
    </rPh>
    <phoneticPr fontId="4"/>
  </si>
  <si>
    <t>入力の手順</t>
    <rPh sb="0" eb="2">
      <t>ニュウリョク</t>
    </rPh>
    <rPh sb="3" eb="5">
      <t>テジュン</t>
    </rPh>
    <phoneticPr fontId="4"/>
  </si>
  <si>
    <t>1  地域単価を入力します。</t>
    <rPh sb="3" eb="5">
      <t>チイキ</t>
    </rPh>
    <rPh sb="5" eb="7">
      <t>タンカ</t>
    </rPh>
    <rPh sb="8" eb="10">
      <t>ニュウリョク</t>
    </rPh>
    <phoneticPr fontId="4"/>
  </si>
  <si>
    <t>2  国保連の請求明細書を基に各月のサービス単位数を入力します。</t>
    <rPh sb="15" eb="17">
      <t>カクツキ</t>
    </rPh>
    <rPh sb="22" eb="25">
      <t>タンイスウ</t>
    </rPh>
    <rPh sb="26" eb="28">
      <t>ニュウリョク</t>
    </rPh>
    <phoneticPr fontId="4"/>
  </si>
  <si>
    <t>3  月間単位数、月間単位数×地域単価、月間サービス費、年間サービス費が自動計算されます。</t>
    <rPh sb="3" eb="5">
      <t>ゲッカン</t>
    </rPh>
    <rPh sb="5" eb="8">
      <t>タンイスウ</t>
    </rPh>
    <rPh sb="9" eb="11">
      <t>ゲッカン</t>
    </rPh>
    <rPh sb="11" eb="14">
      <t>タンイスウ</t>
    </rPh>
    <rPh sb="15" eb="17">
      <t>チイキ</t>
    </rPh>
    <rPh sb="17" eb="19">
      <t>タンカ</t>
    </rPh>
    <rPh sb="20" eb="22">
      <t>ゲッカン</t>
    </rPh>
    <rPh sb="26" eb="27">
      <t>ヒ</t>
    </rPh>
    <rPh sb="28" eb="30">
      <t>ネンカン</t>
    </rPh>
    <rPh sb="34" eb="35">
      <t>ヒ</t>
    </rPh>
    <rPh sb="36" eb="38">
      <t>ジドウ</t>
    </rPh>
    <rPh sb="38" eb="40">
      <t>ケイサン</t>
    </rPh>
    <phoneticPr fontId="4"/>
  </si>
  <si>
    <t>4  月間単位数×地域単価が補助基準額（月額）を上回った月は、補助基準額（月額）が月間サービス費となります。</t>
    <rPh sb="3" eb="5">
      <t>ゲッカン</t>
    </rPh>
    <rPh sb="5" eb="8">
      <t>タンイスウ</t>
    </rPh>
    <rPh sb="9" eb="11">
      <t>チイキ</t>
    </rPh>
    <rPh sb="11" eb="13">
      <t>タンカ</t>
    </rPh>
    <rPh sb="14" eb="16">
      <t>ホジョ</t>
    </rPh>
    <rPh sb="16" eb="18">
      <t>キジュン</t>
    </rPh>
    <rPh sb="18" eb="19">
      <t>ガク</t>
    </rPh>
    <rPh sb="20" eb="22">
      <t>ゲツガク</t>
    </rPh>
    <rPh sb="24" eb="26">
      <t>ウワマワ</t>
    </rPh>
    <rPh sb="28" eb="29">
      <t>ツキ</t>
    </rPh>
    <rPh sb="31" eb="33">
      <t>ホジョ</t>
    </rPh>
    <rPh sb="33" eb="35">
      <t>キジュン</t>
    </rPh>
    <rPh sb="35" eb="36">
      <t>ガク</t>
    </rPh>
    <rPh sb="37" eb="39">
      <t>ゲツガク</t>
    </rPh>
    <rPh sb="41" eb="43">
      <t>ゲッカン</t>
    </rPh>
    <rPh sb="47" eb="48">
      <t>ヒ</t>
    </rPh>
    <phoneticPr fontId="4"/>
  </si>
  <si>
    <t>地域単価</t>
    <rPh sb="0" eb="2">
      <t>チイキ</t>
    </rPh>
    <rPh sb="2" eb="4">
      <t>タンカ</t>
    </rPh>
    <phoneticPr fontId="4"/>
  </si>
  <si>
    <t>円</t>
    <rPh sb="0" eb="1">
      <t>エン</t>
    </rPh>
    <phoneticPr fontId="10"/>
  </si>
  <si>
    <t>入居者氏名</t>
    <rPh sb="0" eb="3">
      <t>ニュウキョシャ</t>
    </rPh>
    <rPh sb="3" eb="5">
      <t>シメイ</t>
    </rPh>
    <phoneticPr fontId="4"/>
  </si>
  <si>
    <t>№1</t>
    <phoneticPr fontId="10"/>
  </si>
  <si>
    <t>補助基準額（月額）</t>
    <rPh sb="0" eb="2">
      <t>ホジョ</t>
    </rPh>
    <rPh sb="2" eb="4">
      <t>キジュン</t>
    </rPh>
    <rPh sb="4" eb="5">
      <t>ガク</t>
    </rPh>
    <rPh sb="6" eb="8">
      <t>ゲツガク</t>
    </rPh>
    <phoneticPr fontId="10"/>
  </si>
  <si>
    <t>サービス提供月</t>
    <rPh sb="4" eb="6">
      <t>テイキョウ</t>
    </rPh>
    <rPh sb="6" eb="7">
      <t>ヅキ</t>
    </rPh>
    <phoneticPr fontId="4"/>
  </si>
  <si>
    <t>サービス単位数（単位）</t>
    <rPh sb="4" eb="7">
      <t>タンイスウ</t>
    </rPh>
    <rPh sb="8" eb="10">
      <t>タンイ</t>
    </rPh>
    <phoneticPr fontId="4"/>
  </si>
  <si>
    <t>月間単位数
（単位）</t>
    <rPh sb="0" eb="2">
      <t>ゲッカン</t>
    </rPh>
    <rPh sb="2" eb="5">
      <t>タンイスウ</t>
    </rPh>
    <rPh sb="7" eb="9">
      <t>タンイ</t>
    </rPh>
    <phoneticPr fontId="4"/>
  </si>
  <si>
    <t>月間単位数×
地域単価(円)</t>
    <rPh sb="0" eb="2">
      <t>ゲッカン</t>
    </rPh>
    <rPh sb="2" eb="5">
      <t>タンイスウ</t>
    </rPh>
    <rPh sb="7" eb="9">
      <t>チイキ</t>
    </rPh>
    <rPh sb="9" eb="11">
      <t>タンカ</t>
    </rPh>
    <rPh sb="12" eb="13">
      <t>エン</t>
    </rPh>
    <phoneticPr fontId="4"/>
  </si>
  <si>
    <t>月間サービス費
（円）</t>
    <rPh sb="0" eb="2">
      <t>ゲッカン</t>
    </rPh>
    <rPh sb="6" eb="7">
      <t>ヒ</t>
    </rPh>
    <rPh sb="9" eb="10">
      <t>エン</t>
    </rPh>
    <phoneticPr fontId="4"/>
  </si>
  <si>
    <t>共同生活援助サービス費</t>
    <rPh sb="0" eb="2">
      <t>キョウドウ</t>
    </rPh>
    <rPh sb="2" eb="4">
      <t>セイカツ</t>
    </rPh>
    <rPh sb="4" eb="6">
      <t>エンジョ</t>
    </rPh>
    <rPh sb="10" eb="11">
      <t>ヒ</t>
    </rPh>
    <phoneticPr fontId="4"/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</si>
  <si>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10"/>
  </si>
  <si>
    <t>入院時支援特別加算</t>
    <rPh sb="0" eb="2">
      <t>ニュウイン</t>
    </rPh>
    <rPh sb="2" eb="3">
      <t>ジ</t>
    </rPh>
    <rPh sb="3" eb="5">
      <t>シエン</t>
    </rPh>
    <rPh sb="5" eb="7">
      <t>トクベツ</t>
    </rPh>
    <rPh sb="7" eb="9">
      <t>カサン</t>
    </rPh>
    <phoneticPr fontId="4"/>
  </si>
  <si>
    <t>長期入院時支援特別加算</t>
    <rPh sb="0" eb="2">
      <t>チョウキ</t>
    </rPh>
    <rPh sb="2" eb="4">
      <t>ニュウイン</t>
    </rPh>
    <rPh sb="4" eb="5">
      <t>ジ</t>
    </rPh>
    <rPh sb="5" eb="7">
      <t>シエン</t>
    </rPh>
    <rPh sb="7" eb="9">
      <t>トクベツ</t>
    </rPh>
    <rPh sb="9" eb="11">
      <t>カサン</t>
    </rPh>
    <phoneticPr fontId="4"/>
  </si>
  <si>
    <t>帰宅時支援加算</t>
    <rPh sb="0" eb="3">
      <t>キタクジ</t>
    </rPh>
    <rPh sb="3" eb="5">
      <t>シエン</t>
    </rPh>
    <rPh sb="5" eb="7">
      <t>カサン</t>
    </rPh>
    <phoneticPr fontId="4"/>
  </si>
  <si>
    <t>長期帰宅時支援加算</t>
    <rPh sb="0" eb="2">
      <t>チョウキ</t>
    </rPh>
    <rPh sb="2" eb="5">
      <t>キタクジ</t>
    </rPh>
    <rPh sb="5" eb="7">
      <t>シエン</t>
    </rPh>
    <rPh sb="7" eb="9">
      <t>カサン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</si>
  <si>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</si>
  <si>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</si>
  <si>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</si>
  <si>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</si>
  <si>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</si>
  <si>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</si>
  <si>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</si>
  <si>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</si>
  <si>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</si>
  <si>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</si>
  <si>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</si>
  <si>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</si>
  <si>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年間サービス費</t>
    <rPh sb="0" eb="2">
      <t>ネンカン</t>
    </rPh>
    <rPh sb="6" eb="7">
      <t>ヒ</t>
    </rPh>
    <phoneticPr fontId="4"/>
  </si>
  <si>
    <t>別記第２号様式（第５条関係）</t>
    <phoneticPr fontId="10"/>
  </si>
  <si>
    <t>習志野市障がい者グループホーム運営費補助金額所要額調書</t>
    <rPh sb="21" eb="22">
      <t>ガク</t>
    </rPh>
    <rPh sb="22" eb="24">
      <t>ショヨウ</t>
    </rPh>
    <rPh sb="24" eb="25">
      <t>ガク</t>
    </rPh>
    <rPh sb="25" eb="27">
      <t>チョウショ</t>
    </rPh>
    <phoneticPr fontId="3"/>
  </si>
  <si>
    <t>別記第４号様式（第５条及び第７条関係）</t>
    <rPh sb="11" eb="12">
      <t>オヨ</t>
    </rPh>
    <rPh sb="13" eb="14">
      <t>ダイ</t>
    </rPh>
    <rPh sb="15" eb="16">
      <t>ジョウ</t>
    </rPh>
    <phoneticPr fontId="3"/>
  </si>
  <si>
    <t>習志野市障がい者グループホーム運営費補助金年間サービス費算出シート</t>
    <rPh sb="21" eb="23">
      <t>ネンカン</t>
    </rPh>
    <rPh sb="27" eb="28">
      <t>ヒ</t>
    </rPh>
    <rPh sb="28" eb="30">
      <t>サンシュツ</t>
    </rPh>
    <phoneticPr fontId="4"/>
  </si>
  <si>
    <t>【別記第２号様式（所要額調書）】の「④年間サービス費」の算出のため、入居者ごとに作成してください。</t>
    <rPh sb="1" eb="3">
      <t>ベッキ</t>
    </rPh>
    <rPh sb="3" eb="4">
      <t>ダイ</t>
    </rPh>
    <rPh sb="5" eb="6">
      <t>ゴウ</t>
    </rPh>
    <rPh sb="6" eb="8">
      <t>ヨウシキ</t>
    </rPh>
    <rPh sb="9" eb="11">
      <t>ショヨウ</t>
    </rPh>
    <rPh sb="11" eb="12">
      <t>ガク</t>
    </rPh>
    <rPh sb="12" eb="14">
      <t>チョウショ</t>
    </rPh>
    <rPh sb="19" eb="21">
      <t>ネンカン</t>
    </rPh>
    <rPh sb="25" eb="26">
      <t>ヒ</t>
    </rPh>
    <rPh sb="28" eb="30">
      <t>サンシュツ</t>
    </rPh>
    <rPh sb="34" eb="37">
      <t>ニュウキョシャ</t>
    </rPh>
    <rPh sb="40" eb="42">
      <t>サクセイ</t>
    </rPh>
    <phoneticPr fontId="4"/>
  </si>
  <si>
    <t xml:space="preserve">     別記第４号様式（年間サービス費算出シート）を使って算出すること。</t>
    <rPh sb="5" eb="7">
      <t>ベッキ</t>
    </rPh>
    <rPh sb="7" eb="8">
      <t>ダイ</t>
    </rPh>
    <rPh sb="9" eb="10">
      <t>ゴウ</t>
    </rPh>
    <rPh sb="10" eb="12">
      <t>ヨウシキ</t>
    </rPh>
    <rPh sb="13" eb="15">
      <t>ネンカン</t>
    </rPh>
    <rPh sb="19" eb="20">
      <t>ヒ</t>
    </rPh>
    <rPh sb="20" eb="22">
      <t>サンシュツ</t>
    </rPh>
    <rPh sb="27" eb="28">
      <t>ツカ</t>
    </rPh>
    <rPh sb="30" eb="32">
      <t>サンシュツ</t>
    </rPh>
    <phoneticPr fontId="10"/>
  </si>
  <si>
    <t>法人等名</t>
    <rPh sb="0" eb="2">
      <t>ホウジン</t>
    </rPh>
    <rPh sb="2" eb="3">
      <t>トウ</t>
    </rPh>
    <rPh sb="3" eb="4">
      <t>メイ</t>
    </rPh>
    <phoneticPr fontId="10"/>
  </si>
  <si>
    <t>収入予定額
（【別記第３号様式（収支予算書）】の
年間サービス費と寄付金の合計）
B</t>
    <rPh sb="0" eb="2">
      <t>シュウニュウ</t>
    </rPh>
    <rPh sb="2" eb="4">
      <t>ヨテイ</t>
    </rPh>
    <rPh sb="4" eb="5">
      <t>ガク</t>
    </rPh>
    <rPh sb="8" eb="10">
      <t>ベッキ</t>
    </rPh>
    <rPh sb="10" eb="11">
      <t>ダイ</t>
    </rPh>
    <rPh sb="12" eb="13">
      <t>ゴウ</t>
    </rPh>
    <rPh sb="13" eb="15">
      <t>ヨウシキ</t>
    </rPh>
    <rPh sb="16" eb="18">
      <t>シュウシ</t>
    </rPh>
    <rPh sb="18" eb="21">
      <t>ヨサンショ</t>
    </rPh>
    <rPh sb="25" eb="27">
      <t>ネンカン</t>
    </rPh>
    <rPh sb="31" eb="32">
      <t>ヒ</t>
    </rPh>
    <rPh sb="33" eb="36">
      <t>キフキン</t>
    </rPh>
    <rPh sb="37" eb="39">
      <t>ゴウケイ</t>
    </rPh>
    <phoneticPr fontId="10"/>
  </si>
  <si>
    <t>5  年合計サービス費を【別記第２号様式（所要額調書）】に入力してください。</t>
    <rPh sb="3" eb="4">
      <t>ネン</t>
    </rPh>
    <rPh sb="4" eb="6">
      <t>ゴウケイ</t>
    </rPh>
    <rPh sb="10" eb="11">
      <t>ヒ</t>
    </rPh>
    <rPh sb="13" eb="15">
      <t>ベッキ</t>
    </rPh>
    <rPh sb="15" eb="16">
      <t>ダイ</t>
    </rPh>
    <rPh sb="17" eb="18">
      <t>ゴウ</t>
    </rPh>
    <rPh sb="18" eb="20">
      <t>ヨウシキ</t>
    </rPh>
    <rPh sb="21" eb="23">
      <t>ショヨウ</t>
    </rPh>
    <rPh sb="23" eb="24">
      <t>ガク</t>
    </rPh>
    <rPh sb="24" eb="26">
      <t>チョウショ</t>
    </rPh>
    <rPh sb="29" eb="31">
      <t>ニュウリョク</t>
    </rPh>
    <phoneticPr fontId="4"/>
  </si>
  <si>
    <t>円　⇒別記第２号様式（所要額調書）に入力してください</t>
    <rPh sb="0" eb="1">
      <t>エン</t>
    </rPh>
    <rPh sb="3" eb="5">
      <t>ベッキ</t>
    </rPh>
    <rPh sb="5" eb="6">
      <t>ダイ</t>
    </rPh>
    <rPh sb="7" eb="8">
      <t>ゴウ</t>
    </rPh>
    <rPh sb="8" eb="10">
      <t>ヨウシキ</t>
    </rPh>
    <rPh sb="11" eb="13">
      <t>ショヨウ</t>
    </rPh>
    <rPh sb="13" eb="14">
      <t>ガク</t>
    </rPh>
    <rPh sb="14" eb="16">
      <t>チョウショ</t>
    </rPh>
    <rPh sb="18" eb="20">
      <t>ニュウリョク</t>
    </rPh>
    <phoneticPr fontId="4"/>
  </si>
  <si>
    <t>社会福祉法人■■■</t>
    <phoneticPr fontId="10"/>
  </si>
  <si>
    <t>習志野市鷺沼▲‐▲‐▲</t>
    <rPh sb="0" eb="4">
      <t>ナラシノシ</t>
    </rPh>
    <rPh sb="4" eb="6">
      <t>サギヌマ</t>
    </rPh>
    <phoneticPr fontId="10"/>
  </si>
  <si>
    <t>グループホーム●●●、グループホーム◆◆◆</t>
    <phoneticPr fontId="10"/>
  </si>
  <si>
    <t>収入予定額
（【別記第３号様式（収支予算
　書）】の年間サービス費と寄付金の合計）
B</t>
    <rPh sb="0" eb="2">
      <t>シュウニュウ</t>
    </rPh>
    <rPh sb="2" eb="4">
      <t>ヨテイ</t>
    </rPh>
    <rPh sb="4" eb="5">
      <t>ガク</t>
    </rPh>
    <rPh sb="8" eb="10">
      <t>ベッキ</t>
    </rPh>
    <rPh sb="10" eb="11">
      <t>ダイ</t>
    </rPh>
    <rPh sb="12" eb="13">
      <t>ゴウ</t>
    </rPh>
    <rPh sb="13" eb="15">
      <t>ヨウシキ</t>
    </rPh>
    <rPh sb="16" eb="18">
      <t>シュウシ</t>
    </rPh>
    <rPh sb="18" eb="20">
      <t>ヨサン</t>
    </rPh>
    <rPh sb="22" eb="23">
      <t>ショ</t>
    </rPh>
    <rPh sb="26" eb="28">
      <t>ネンカン</t>
    </rPh>
    <rPh sb="32" eb="33">
      <t>ヒ</t>
    </rPh>
    <rPh sb="34" eb="37">
      <t>キフキン</t>
    </rPh>
    <rPh sb="38" eb="40">
      <t>ゴウケイ</t>
    </rPh>
    <phoneticPr fontId="10"/>
  </si>
  <si>
    <r>
      <t xml:space="preserve">補助基準額計
</t>
    </r>
    <r>
      <rPr>
        <sz val="8"/>
        <rFont val="ＭＳ Ｐゴシック"/>
        <family val="3"/>
        <charset val="128"/>
        <scheme val="minor"/>
      </rPr>
      <t xml:space="preserve">（注1）
</t>
    </r>
    <r>
      <rPr>
        <sz val="11"/>
        <rFont val="ＭＳ Ｐゴシック"/>
        <family val="3"/>
        <charset val="128"/>
        <scheme val="minor"/>
      </rPr>
      <t>D</t>
    </r>
    <rPh sb="0" eb="2">
      <t>ホジョ</t>
    </rPh>
    <rPh sb="2" eb="4">
      <t>キジュン</t>
    </rPh>
    <rPh sb="4" eb="5">
      <t>ガク</t>
    </rPh>
    <rPh sb="5" eb="6">
      <t>ケイ</t>
    </rPh>
    <phoneticPr fontId="10"/>
  </si>
  <si>
    <t>○○ホーム</t>
    <phoneticPr fontId="10"/>
  </si>
  <si>
    <t>□□ホーム</t>
    <phoneticPr fontId="10"/>
  </si>
  <si>
    <t>▲▲　△△△</t>
    <phoneticPr fontId="10"/>
  </si>
  <si>
    <t>■■　□□</t>
    <phoneticPr fontId="10"/>
  </si>
  <si>
    <t>○○　●●●</t>
    <phoneticPr fontId="10"/>
  </si>
  <si>
    <t>▲▲　△△△</t>
    <phoneticPr fontId="3"/>
  </si>
  <si>
    <t>6:1（12：1加配）</t>
  </si>
  <si>
    <t>所要額調査</t>
    <rPh sb="0" eb="2">
      <t>ショヨウ</t>
    </rPh>
    <rPh sb="2" eb="3">
      <t>ガク</t>
    </rPh>
    <rPh sb="3" eb="5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</si>
</sst>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2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2"/>
      <color rgb="FFFF0000"/>
      <name val="游ゴシック"/>
      <family val="3"/>
      <charset val="128"/>
    </font>
    <font>
      <sz val="12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0" fontId="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6">
    <xf numFmtId="0" fontId="0" fillId="0" borderId="0" xfId="0"/>
    <xf numFmtId="0" fontId="8" fillId="0" borderId="0" xfId="6" applyFont="1" applyAlignment="1" applyProtection="1">
      <alignment vertical="center"/>
    </xf>
    <xf numFmtId="0" fontId="5" fillId="0" borderId="0" xfId="6" applyFont="1" applyAlignment="1" applyProtection="1">
      <alignment vertical="center"/>
    </xf>
    <xf numFmtId="0" fontId="5" fillId="0" borderId="0" xfId="6" applyFont="1" applyProtection="1">
      <alignment vertical="center"/>
      <protection locked="0"/>
    </xf>
    <xf numFmtId="0" fontId="5" fillId="0" borderId="0" xfId="6" applyFont="1" applyProtection="1">
      <alignment vertical="center"/>
    </xf>
    <xf numFmtId="0" fontId="5" fillId="0" borderId="0" xfId="6" applyFont="1" applyBorder="1" applyAlignment="1" applyProtection="1">
      <alignment horizontal="left" vertical="center"/>
    </xf>
    <xf numFmtId="0" fontId="6" fillId="0" borderId="0" xfId="6" applyFont="1" applyBorder="1" applyProtection="1">
      <alignment vertical="center"/>
    </xf>
    <xf numFmtId="0" fontId="5" fillId="0" borderId="0" xfId="6" applyFont="1" applyBorder="1" applyProtection="1">
      <alignment vertical="center"/>
    </xf>
    <xf numFmtId="0" fontId="5" fillId="0" borderId="0" xfId="6" applyFont="1" applyBorder="1" applyAlignment="1" applyProtection="1">
      <alignment vertical="center"/>
    </xf>
    <xf numFmtId="0" fontId="5" fillId="0" borderId="0" xfId="6" applyFont="1" applyBorder="1" applyAlignment="1" applyProtection="1">
      <alignment horizontal="right" vertical="center"/>
    </xf>
    <xf numFmtId="0" fontId="5" fillId="0" borderId="0" xfId="6" applyFont="1" applyBorder="1" applyAlignment="1" applyProtection="1">
      <alignment horizontal="center" vertical="center"/>
      <protection locked="0"/>
    </xf>
    <xf numFmtId="0" fontId="5" fillId="2" borderId="3" xfId="6" applyFont="1" applyFill="1" applyBorder="1" applyAlignment="1" applyProtection="1">
      <alignment horizontal="center" vertical="center"/>
    </xf>
    <xf numFmtId="176" fontId="5" fillId="4" borderId="3" xfId="6" applyNumberFormat="1" applyFont="1" applyFill="1" applyBorder="1" applyAlignment="1" applyProtection="1">
      <alignment horizontal="right" vertical="center"/>
      <protection locked="0"/>
    </xf>
    <xf numFmtId="176" fontId="5" fillId="4" borderId="4" xfId="6" applyNumberFormat="1" applyFont="1" applyFill="1" applyBorder="1" applyAlignment="1" applyProtection="1">
      <alignment horizontal="right" vertical="center"/>
      <protection locked="0"/>
    </xf>
    <xf numFmtId="0" fontId="6" fillId="0" borderId="0" xfId="6" applyFont="1" applyProtection="1">
      <alignment vertical="center"/>
    </xf>
    <xf numFmtId="0" fontId="7" fillId="2" borderId="7" xfId="6" applyFont="1" applyFill="1" applyBorder="1" applyAlignment="1" applyProtection="1">
      <alignment horizontal="center" vertical="center"/>
    </xf>
    <xf numFmtId="0" fontId="5" fillId="2" borderId="7" xfId="6" applyFont="1" applyFill="1" applyBorder="1" applyAlignment="1" applyProtection="1">
      <alignment horizontal="center" vertical="center"/>
    </xf>
    <xf numFmtId="0" fontId="5" fillId="2" borderId="9" xfId="6" applyFont="1" applyFill="1" applyBorder="1" applyAlignment="1" applyProtection="1">
      <alignment horizontal="center" vertical="center"/>
    </xf>
    <xf numFmtId="0" fontId="7" fillId="2" borderId="1" xfId="6" applyFont="1" applyFill="1" applyBorder="1" applyAlignment="1" applyProtection="1">
      <alignment horizontal="center" vertical="center"/>
    </xf>
    <xf numFmtId="0" fontId="5" fillId="2" borderId="1" xfId="6" applyFont="1" applyFill="1" applyBorder="1" applyAlignment="1" applyProtection="1">
      <alignment horizontal="center" vertical="center"/>
    </xf>
    <xf numFmtId="0" fontId="5" fillId="2" borderId="6" xfId="6" applyFont="1" applyFill="1" applyBorder="1" applyAlignment="1" applyProtection="1">
      <alignment horizontal="center" vertical="center"/>
    </xf>
    <xf numFmtId="0" fontId="5" fillId="0" borderId="0" xfId="6" applyFont="1" applyBorder="1" applyProtection="1">
      <alignment vertical="center"/>
      <protection locked="0"/>
    </xf>
    <xf numFmtId="49" fontId="5" fillId="4" borderId="0" xfId="6" applyNumberFormat="1" applyFont="1" applyFill="1" applyBorder="1" applyAlignment="1" applyProtection="1">
      <alignment horizontal="center" vertical="center"/>
      <protection locked="0"/>
    </xf>
    <xf numFmtId="0" fontId="5" fillId="4" borderId="0" xfId="6" applyNumberFormat="1" applyFont="1" applyFill="1" applyBorder="1" applyAlignment="1" applyProtection="1">
      <alignment horizontal="center" vertical="center"/>
      <protection locked="0"/>
    </xf>
    <xf numFmtId="0" fontId="5" fillId="0" borderId="0" xfId="6" applyNumberFormat="1" applyFont="1" applyFill="1" applyBorder="1" applyAlignment="1" applyProtection="1">
      <alignment horizontal="center" vertical="center"/>
      <protection locked="0"/>
    </xf>
    <xf numFmtId="49" fontId="5" fillId="4" borderId="0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6" applyNumberFormat="1" applyFont="1" applyFill="1" applyProtection="1">
      <alignment vertical="center"/>
      <protection locked="0"/>
    </xf>
    <xf numFmtId="20" fontId="5" fillId="0" borderId="0" xfId="6" applyNumberFormat="1" applyFont="1" applyProtection="1">
      <alignment vertical="center"/>
      <protection locked="0"/>
    </xf>
    <xf numFmtId="38" fontId="5" fillId="6" borderId="3" xfId="7" applyFont="1" applyFill="1" applyBorder="1" applyAlignment="1" applyProtection="1">
      <alignment horizontal="center" vertical="center"/>
      <protection locked="0"/>
    </xf>
    <xf numFmtId="49" fontId="5" fillId="0" borderId="0" xfId="6" applyNumberFormat="1" applyFont="1" applyFill="1" applyBorder="1" applyAlignment="1" applyProtection="1">
      <alignment horizontal="center" vertical="center"/>
      <protection locked="0"/>
    </xf>
    <xf numFmtId="0" fontId="5" fillId="0" borderId="0" xfId="6" applyFont="1" applyFill="1" applyBorder="1" applyAlignment="1" applyProtection="1">
      <alignment horizontal="center" vertical="center"/>
      <protection locked="0"/>
    </xf>
    <xf numFmtId="0" fontId="17" fillId="0" borderId="0" xfId="8" applyFont="1">
      <alignment vertical="center"/>
    </xf>
    <xf numFmtId="0" fontId="17" fillId="0" borderId="3" xfId="8" applyFont="1" applyBorder="1" applyAlignment="1">
      <alignment horizontal="center" vertical="center"/>
    </xf>
    <xf numFmtId="0" fontId="18" fillId="0" borderId="0" xfId="8" applyFont="1">
      <alignment vertical="center"/>
    </xf>
    <xf numFmtId="0" fontId="20" fillId="0" borderId="0" xfId="8" applyFont="1">
      <alignment vertical="center"/>
    </xf>
    <xf numFmtId="0" fontId="17" fillId="0" borderId="31" xfId="8" applyFont="1" applyBorder="1">
      <alignment vertical="center"/>
    </xf>
    <xf numFmtId="0" fontId="17" fillId="0" borderId="32" xfId="8" applyFont="1" applyBorder="1">
      <alignment vertical="center"/>
    </xf>
    <xf numFmtId="0" fontId="17" fillId="0" borderId="33" xfId="8" applyFont="1" applyBorder="1">
      <alignment vertical="center"/>
    </xf>
    <xf numFmtId="0" fontId="17" fillId="0" borderId="34" xfId="8" applyFont="1" applyBorder="1">
      <alignment vertical="center"/>
    </xf>
    <xf numFmtId="0" fontId="17" fillId="0" borderId="0" xfId="8" applyFont="1" applyBorder="1">
      <alignment vertical="center"/>
    </xf>
    <xf numFmtId="0" fontId="17" fillId="0" borderId="35" xfId="8" applyFont="1" applyBorder="1">
      <alignment vertical="center"/>
    </xf>
    <xf numFmtId="0" fontId="17" fillId="0" borderId="36" xfId="8" applyFont="1" applyBorder="1">
      <alignment vertical="center"/>
    </xf>
    <xf numFmtId="0" fontId="17" fillId="0" borderId="37" xfId="8" applyFont="1" applyBorder="1">
      <alignment vertical="center"/>
    </xf>
    <xf numFmtId="0" fontId="17" fillId="0" borderId="38" xfId="8" applyFont="1" applyBorder="1">
      <alignment vertical="center"/>
    </xf>
    <xf numFmtId="0" fontId="17" fillId="2" borderId="3" xfId="8" applyFont="1" applyFill="1" applyBorder="1" applyAlignment="1">
      <alignment vertical="center"/>
    </xf>
    <xf numFmtId="2" fontId="20" fillId="0" borderId="0" xfId="8" applyNumberFormat="1" applyFont="1" applyFill="1" applyBorder="1" applyAlignment="1" applyProtection="1">
      <alignment horizontal="left" vertical="center"/>
      <protection locked="0"/>
    </xf>
    <xf numFmtId="0" fontId="17" fillId="0" borderId="0" xfId="8" applyFont="1" applyFill="1">
      <alignment vertical="center"/>
    </xf>
    <xf numFmtId="0" fontId="17" fillId="2" borderId="4" xfId="8" applyFont="1" applyFill="1" applyBorder="1" applyAlignment="1">
      <alignment horizontal="center" vertical="center"/>
    </xf>
    <xf numFmtId="0" fontId="20" fillId="3" borderId="3" xfId="8" applyFont="1" applyFill="1" applyBorder="1" applyAlignment="1" applyProtection="1">
      <alignment horizontal="center" vertical="center"/>
    </xf>
    <xf numFmtId="0" fontId="17" fillId="0" borderId="0" xfId="8" applyFont="1" applyFill="1" applyAlignment="1">
      <alignment horizontal="left" vertical="center"/>
    </xf>
    <xf numFmtId="0" fontId="17" fillId="2" borderId="3" xfId="8" applyFont="1" applyFill="1" applyBorder="1" applyAlignment="1">
      <alignment horizontal="center" vertical="center" shrinkToFit="1"/>
    </xf>
    <xf numFmtId="0" fontId="17" fillId="2" borderId="8" xfId="8" applyFont="1" applyFill="1" applyBorder="1" applyAlignment="1">
      <alignment horizontal="center" vertical="center" shrinkToFit="1"/>
    </xf>
    <xf numFmtId="0" fontId="9" fillId="2" borderId="8" xfId="8" applyFont="1" applyFill="1" applyBorder="1" applyAlignment="1">
      <alignment horizontal="center" vertical="center" shrinkToFit="1"/>
    </xf>
    <xf numFmtId="38" fontId="22" fillId="4" borderId="3" xfId="9" applyFont="1" applyFill="1" applyBorder="1" applyAlignment="1">
      <alignment vertical="center"/>
    </xf>
    <xf numFmtId="0" fontId="5" fillId="0" borderId="3" xfId="6" applyFont="1" applyBorder="1" applyAlignment="1" applyProtection="1">
      <alignment horizontal="center" vertical="center"/>
    </xf>
    <xf numFmtId="0" fontId="17" fillId="0" borderId="0" xfId="8" applyFont="1" applyBorder="1" applyAlignment="1">
      <alignment horizontal="center" vertical="center"/>
    </xf>
    <xf numFmtId="0" fontId="5" fillId="2" borderId="1" xfId="6" applyFont="1" applyFill="1" applyBorder="1" applyAlignment="1" applyProtection="1">
      <alignment horizontal="center" vertical="center"/>
    </xf>
    <xf numFmtId="0" fontId="5" fillId="2" borderId="3" xfId="6" applyFont="1" applyFill="1" applyBorder="1" applyAlignment="1" applyProtection="1">
      <alignment horizontal="center" vertical="center"/>
    </xf>
    <xf numFmtId="0" fontId="5" fillId="2" borderId="6" xfId="6" applyFont="1" applyFill="1" applyBorder="1" applyAlignment="1" applyProtection="1">
      <alignment horizontal="center" vertical="center"/>
    </xf>
    <xf numFmtId="0" fontId="5" fillId="2" borderId="9" xfId="6" applyFont="1" applyFill="1" applyBorder="1" applyAlignment="1" applyProtection="1">
      <alignment horizontal="center" vertical="center"/>
    </xf>
    <xf numFmtId="0" fontId="5" fillId="2" borderId="7" xfId="6" applyFont="1" applyFill="1" applyBorder="1" applyAlignment="1" applyProtection="1">
      <alignment horizontal="center" vertical="center"/>
    </xf>
    <xf numFmtId="38" fontId="20" fillId="3" borderId="17" xfId="9" applyFont="1" applyFill="1" applyBorder="1" applyProtection="1">
      <alignment vertical="center"/>
      <protection locked="0"/>
    </xf>
    <xf numFmtId="38" fontId="20" fillId="3" borderId="40" xfId="9" applyFont="1" applyFill="1" applyBorder="1" applyProtection="1">
      <alignment vertical="center"/>
      <protection locked="0"/>
    </xf>
    <xf numFmtId="38" fontId="20" fillId="3" borderId="41" xfId="9" applyFont="1" applyFill="1" applyBorder="1" applyProtection="1">
      <alignment vertical="center"/>
      <protection locked="0"/>
    </xf>
    <xf numFmtId="38" fontId="20" fillId="3" borderId="18" xfId="9" applyFont="1" applyFill="1" applyBorder="1" applyProtection="1">
      <alignment vertical="center"/>
      <protection locked="0"/>
    </xf>
    <xf numFmtId="38" fontId="20" fillId="3" borderId="19" xfId="9" applyFont="1" applyFill="1" applyBorder="1" applyProtection="1">
      <alignment vertical="center"/>
      <protection locked="0"/>
    </xf>
    <xf numFmtId="38" fontId="20" fillId="3" borderId="12" xfId="9" applyFont="1" applyFill="1" applyBorder="1" applyProtection="1">
      <alignment vertical="center"/>
      <protection locked="0"/>
    </xf>
    <xf numFmtId="38" fontId="20" fillId="3" borderId="3" xfId="9" applyFont="1" applyFill="1" applyBorder="1" applyProtection="1">
      <alignment vertical="center"/>
      <protection locked="0"/>
    </xf>
    <xf numFmtId="38" fontId="20" fillId="3" borderId="20" xfId="9" applyFont="1" applyFill="1" applyBorder="1" applyProtection="1">
      <alignment vertical="center"/>
      <protection locked="0"/>
    </xf>
    <xf numFmtId="38" fontId="20" fillId="3" borderId="21" xfId="9" applyFont="1" applyFill="1" applyBorder="1" applyProtection="1">
      <alignment vertical="center"/>
      <protection locked="0"/>
    </xf>
    <xf numFmtId="38" fontId="20" fillId="3" borderId="42" xfId="9" applyFont="1" applyFill="1" applyBorder="1" applyProtection="1">
      <alignment vertical="center"/>
      <protection locked="0"/>
    </xf>
    <xf numFmtId="38" fontId="20" fillId="3" borderId="43" xfId="9" applyFont="1" applyFill="1" applyBorder="1" applyProtection="1">
      <alignment vertical="center"/>
      <protection locked="0"/>
    </xf>
    <xf numFmtId="38" fontId="20" fillId="3" borderId="22" xfId="9" applyFont="1" applyFill="1" applyBorder="1" applyProtection="1">
      <alignment vertical="center"/>
      <protection locked="0"/>
    </xf>
    <xf numFmtId="38" fontId="16" fillId="0" borderId="12" xfId="9" applyFont="1" applyFill="1" applyBorder="1">
      <alignment vertical="center"/>
    </xf>
    <xf numFmtId="38" fontId="16" fillId="0" borderId="3" xfId="9" applyFont="1" applyFill="1" applyBorder="1" applyProtection="1">
      <alignment vertical="center"/>
    </xf>
    <xf numFmtId="38" fontId="16" fillId="0" borderId="3" xfId="8" applyNumberFormat="1" applyFont="1" applyFill="1" applyBorder="1">
      <alignment vertical="center"/>
    </xf>
    <xf numFmtId="2" fontId="20" fillId="3" borderId="39" xfId="8" applyNumberFormat="1" applyFont="1" applyFill="1" applyBorder="1" applyAlignment="1" applyProtection="1">
      <alignment horizontal="center" vertical="center"/>
      <protection locked="0"/>
    </xf>
    <xf numFmtId="2" fontId="25" fillId="3" borderId="39" xfId="1" applyNumberFormat="1" applyFont="1" applyFill="1" applyBorder="1" applyAlignment="1" applyProtection="1">
      <alignment horizontal="center" vertical="center"/>
      <protection locked="0"/>
    </xf>
    <xf numFmtId="0" fontId="26" fillId="3" borderId="3" xfId="8" applyFont="1" applyFill="1" applyBorder="1" applyAlignment="1" applyProtection="1">
      <alignment horizontal="center" vertical="center"/>
    </xf>
    <xf numFmtId="38" fontId="25" fillId="3" borderId="17" xfId="7" applyFont="1" applyFill="1" applyBorder="1" applyProtection="1">
      <alignment vertical="center"/>
      <protection locked="0"/>
    </xf>
    <xf numFmtId="38" fontId="25" fillId="3" borderId="40" xfId="7" applyFont="1" applyFill="1" applyBorder="1" applyProtection="1">
      <alignment vertical="center"/>
      <protection locked="0"/>
    </xf>
    <xf numFmtId="38" fontId="25" fillId="3" borderId="41" xfId="7" applyFont="1" applyFill="1" applyBorder="1" applyProtection="1">
      <alignment vertical="center"/>
      <protection locked="0"/>
    </xf>
    <xf numFmtId="38" fontId="25" fillId="3" borderId="18" xfId="7" applyFont="1" applyFill="1" applyBorder="1" applyProtection="1">
      <alignment vertical="center"/>
      <protection locked="0"/>
    </xf>
    <xf numFmtId="38" fontId="25" fillId="3" borderId="19" xfId="7" applyFont="1" applyFill="1" applyBorder="1" applyProtection="1">
      <alignment vertical="center"/>
      <protection locked="0"/>
    </xf>
    <xf numFmtId="38" fontId="25" fillId="3" borderId="12" xfId="7" applyFont="1" applyFill="1" applyBorder="1" applyProtection="1">
      <alignment vertical="center"/>
      <protection locked="0"/>
    </xf>
    <xf numFmtId="38" fontId="25" fillId="3" borderId="3" xfId="7" applyFont="1" applyFill="1" applyBorder="1" applyProtection="1">
      <alignment vertical="center"/>
      <protection locked="0"/>
    </xf>
    <xf numFmtId="38" fontId="25" fillId="3" borderId="20" xfId="7" applyFont="1" applyFill="1" applyBorder="1" applyProtection="1">
      <alignment vertical="center"/>
      <protection locked="0"/>
    </xf>
    <xf numFmtId="38" fontId="25" fillId="3" borderId="21" xfId="7" applyFont="1" applyFill="1" applyBorder="1" applyProtection="1">
      <alignment vertical="center"/>
      <protection locked="0"/>
    </xf>
    <xf numFmtId="38" fontId="25" fillId="3" borderId="42" xfId="7" applyFont="1" applyFill="1" applyBorder="1" applyProtection="1">
      <alignment vertical="center"/>
      <protection locked="0"/>
    </xf>
    <xf numFmtId="38" fontId="25" fillId="3" borderId="43" xfId="7" applyFont="1" applyFill="1" applyBorder="1" applyProtection="1">
      <alignment vertical="center"/>
      <protection locked="0"/>
    </xf>
    <xf numFmtId="38" fontId="25" fillId="3" borderId="22" xfId="7" applyFont="1" applyFill="1" applyBorder="1" applyProtection="1">
      <alignment vertical="center"/>
      <protection locked="0"/>
    </xf>
    <xf numFmtId="176" fontId="23" fillId="4" borderId="3" xfId="6" applyNumberFormat="1" applyFont="1" applyFill="1" applyBorder="1" applyAlignment="1" applyProtection="1">
      <alignment horizontal="right" vertical="center"/>
      <protection locked="0"/>
    </xf>
    <xf numFmtId="176" fontId="23" fillId="4" borderId="4" xfId="6" applyNumberFormat="1" applyFont="1" applyFill="1" applyBorder="1" applyAlignment="1" applyProtection="1">
      <alignment horizontal="right" vertical="center"/>
      <protection locked="0"/>
    </xf>
    <xf numFmtId="38" fontId="5" fillId="0" borderId="8" xfId="7" applyFont="1" applyFill="1" applyBorder="1" applyAlignment="1" applyProtection="1">
      <alignment vertical="center"/>
    </xf>
    <xf numFmtId="38" fontId="5" fillId="0" borderId="5" xfId="7" applyFont="1" applyFill="1" applyBorder="1" applyAlignment="1" applyProtection="1">
      <alignment vertical="center"/>
    </xf>
    <xf numFmtId="0" fontId="14" fillId="0" borderId="0" xfId="6" applyFont="1" applyBorder="1" applyAlignment="1" applyProtection="1">
      <alignment vertical="top" shrinkToFit="1"/>
    </xf>
    <xf numFmtId="38" fontId="5" fillId="0" borderId="9" xfId="7" applyFont="1" applyFill="1" applyBorder="1" applyAlignment="1" applyProtection="1">
      <alignment horizontal="right" vertical="center"/>
    </xf>
    <xf numFmtId="38" fontId="5" fillId="0" borderId="7" xfId="7" applyFont="1" applyFill="1" applyBorder="1" applyAlignment="1" applyProtection="1">
      <alignment horizontal="right" vertical="center"/>
    </xf>
    <xf numFmtId="38" fontId="5" fillId="0" borderId="6" xfId="7" applyFont="1" applyFill="1" applyBorder="1" applyAlignment="1" applyProtection="1">
      <alignment horizontal="right" vertical="center"/>
    </xf>
    <xf numFmtId="38" fontId="5" fillId="0" borderId="1" xfId="7" applyFont="1" applyFill="1" applyBorder="1" applyAlignment="1" applyProtection="1">
      <alignment horizontal="right" vertical="center"/>
    </xf>
    <xf numFmtId="0" fontId="5" fillId="3" borderId="19" xfId="6" applyFont="1" applyFill="1" applyBorder="1" applyAlignment="1" applyProtection="1">
      <alignment horizontal="right" vertical="center"/>
      <protection locked="0"/>
    </xf>
    <xf numFmtId="0" fontId="5" fillId="3" borderId="20" xfId="6" applyFont="1" applyFill="1" applyBorder="1" applyAlignment="1" applyProtection="1">
      <alignment horizontal="right" vertical="center"/>
      <protection locked="0"/>
    </xf>
    <xf numFmtId="0" fontId="5" fillId="3" borderId="21" xfId="6" applyFont="1" applyFill="1" applyBorder="1" applyAlignment="1" applyProtection="1">
      <alignment horizontal="right" vertical="center"/>
      <protection locked="0"/>
    </xf>
    <xf numFmtId="0" fontId="5" fillId="3" borderId="22" xfId="6" applyFont="1" applyFill="1" applyBorder="1" applyAlignment="1" applyProtection="1">
      <alignment horizontal="right" vertical="center"/>
      <protection locked="0"/>
    </xf>
    <xf numFmtId="3" fontId="5" fillId="0" borderId="10" xfId="6" applyNumberFormat="1" applyFont="1" applyFill="1" applyBorder="1" applyAlignment="1" applyProtection="1">
      <alignment vertical="center"/>
    </xf>
    <xf numFmtId="3" fontId="5" fillId="0" borderId="11" xfId="6" applyNumberFormat="1" applyFont="1" applyFill="1" applyBorder="1" applyAlignment="1" applyProtection="1">
      <alignment vertical="center"/>
    </xf>
    <xf numFmtId="0" fontId="5" fillId="0" borderId="9" xfId="6" applyFont="1" applyBorder="1" applyAlignment="1" applyProtection="1">
      <alignment horizontal="center" vertical="center"/>
    </xf>
    <xf numFmtId="0" fontId="5" fillId="0" borderId="0" xfId="6" applyFont="1" applyBorder="1" applyAlignment="1" applyProtection="1">
      <alignment horizontal="center" vertical="center"/>
    </xf>
    <xf numFmtId="0" fontId="5" fillId="0" borderId="7" xfId="6" applyFont="1" applyBorder="1" applyAlignment="1" applyProtection="1">
      <alignment horizontal="center" vertical="center"/>
    </xf>
    <xf numFmtId="0" fontId="5" fillId="0" borderId="16" xfId="6" applyFont="1" applyBorder="1" applyAlignment="1" applyProtection="1">
      <alignment horizontal="center" vertical="center"/>
    </xf>
    <xf numFmtId="0" fontId="5" fillId="0" borderId="6" xfId="6" applyFont="1" applyBorder="1" applyAlignment="1" applyProtection="1">
      <alignment horizontal="center" vertical="center"/>
    </xf>
    <xf numFmtId="0" fontId="5" fillId="0" borderId="1" xfId="6" applyFont="1" applyBorder="1" applyAlignment="1" applyProtection="1">
      <alignment horizontal="center" vertical="center"/>
    </xf>
    <xf numFmtId="0" fontId="5" fillId="0" borderId="11" xfId="6" applyFont="1" applyBorder="1" applyAlignment="1" applyProtection="1">
      <alignment horizontal="center" vertical="center"/>
    </xf>
    <xf numFmtId="177" fontId="5" fillId="0" borderId="30" xfId="6" applyNumberFormat="1" applyFont="1" applyFill="1" applyBorder="1" applyAlignment="1" applyProtection="1">
      <alignment horizontal="center" vertical="center"/>
    </xf>
    <xf numFmtId="177" fontId="5" fillId="0" borderId="14" xfId="6" applyNumberFormat="1" applyFont="1" applyFill="1" applyBorder="1" applyAlignment="1" applyProtection="1">
      <alignment horizontal="center" vertical="center"/>
    </xf>
    <xf numFmtId="0" fontId="5" fillId="0" borderId="14" xfId="6" applyFont="1" applyFill="1" applyBorder="1" applyAlignment="1" applyProtection="1">
      <alignment horizontal="right" vertical="center"/>
    </xf>
    <xf numFmtId="38" fontId="5" fillId="0" borderId="9" xfId="7" applyFont="1" applyFill="1" applyBorder="1" applyAlignment="1" applyProtection="1">
      <alignment vertical="center"/>
    </xf>
    <xf numFmtId="38" fontId="5" fillId="0" borderId="10" xfId="7" applyFont="1" applyFill="1" applyBorder="1" applyAlignment="1" applyProtection="1">
      <alignment vertical="center"/>
    </xf>
    <xf numFmtId="38" fontId="5" fillId="0" borderId="6" xfId="7" applyFont="1" applyFill="1" applyBorder="1" applyAlignment="1" applyProtection="1">
      <alignment vertical="center"/>
    </xf>
    <xf numFmtId="38" fontId="5" fillId="0" borderId="11" xfId="7" applyFont="1" applyFill="1" applyBorder="1" applyAlignment="1" applyProtection="1">
      <alignment vertical="center"/>
    </xf>
    <xf numFmtId="38" fontId="5" fillId="0" borderId="5" xfId="7" applyFont="1" applyFill="1" applyBorder="1" applyAlignment="1" applyProtection="1">
      <alignment horizontal="right" vertical="center"/>
    </xf>
    <xf numFmtId="38" fontId="5" fillId="0" borderId="3" xfId="7" applyFont="1" applyFill="1" applyBorder="1" applyAlignment="1" applyProtection="1">
      <alignment horizontal="right" vertical="center"/>
    </xf>
    <xf numFmtId="3" fontId="5" fillId="0" borderId="8" xfId="6" applyNumberFormat="1" applyFont="1" applyFill="1" applyBorder="1" applyAlignment="1" applyProtection="1">
      <alignment vertical="center"/>
    </xf>
    <xf numFmtId="3" fontId="5" fillId="0" borderId="5" xfId="6" applyNumberFormat="1" applyFont="1" applyFill="1" applyBorder="1" applyAlignment="1" applyProtection="1">
      <alignment vertical="center"/>
    </xf>
    <xf numFmtId="0" fontId="5" fillId="5" borderId="8" xfId="6" applyFont="1" applyFill="1" applyBorder="1" applyAlignment="1" applyProtection="1">
      <alignment horizontal="center" vertical="center"/>
      <protection locked="0"/>
    </xf>
    <xf numFmtId="0" fontId="5" fillId="5" borderId="5" xfId="6" applyFont="1" applyFill="1" applyBorder="1" applyAlignment="1" applyProtection="1">
      <alignment horizontal="center" vertical="center"/>
      <protection locked="0"/>
    </xf>
    <xf numFmtId="0" fontId="5" fillId="6" borderId="9" xfId="6" applyNumberFormat="1" applyFont="1" applyFill="1" applyBorder="1" applyAlignment="1" applyProtection="1">
      <alignment horizontal="center" vertical="center"/>
      <protection locked="0"/>
    </xf>
    <xf numFmtId="0" fontId="5" fillId="6" borderId="6" xfId="6" applyNumberFormat="1" applyFont="1" applyFill="1" applyBorder="1" applyAlignment="1" applyProtection="1">
      <alignment horizontal="center" vertical="center"/>
      <protection locked="0"/>
    </xf>
    <xf numFmtId="0" fontId="5" fillId="3" borderId="19" xfId="6" applyFont="1" applyFill="1" applyBorder="1" applyAlignment="1" applyProtection="1">
      <alignment horizontal="center" vertical="center"/>
      <protection locked="0"/>
    </xf>
    <xf numFmtId="0" fontId="5" fillId="3" borderId="20" xfId="6" applyFont="1" applyFill="1" applyBorder="1" applyAlignment="1" applyProtection="1">
      <alignment horizontal="center" vertical="center"/>
      <protection locked="0"/>
    </xf>
    <xf numFmtId="0" fontId="5" fillId="3" borderId="21" xfId="6" applyFont="1" applyFill="1" applyBorder="1" applyAlignment="1" applyProtection="1">
      <alignment horizontal="center" vertical="center"/>
      <protection locked="0"/>
    </xf>
    <xf numFmtId="0" fontId="5" fillId="3" borderId="22" xfId="6" applyFont="1" applyFill="1" applyBorder="1" applyAlignment="1" applyProtection="1">
      <alignment horizontal="center" vertical="center"/>
      <protection locked="0"/>
    </xf>
    <xf numFmtId="177" fontId="5" fillId="3" borderId="19" xfId="6" applyNumberFormat="1" applyFont="1" applyFill="1" applyBorder="1" applyAlignment="1" applyProtection="1">
      <alignment horizontal="center" vertical="center"/>
      <protection locked="0"/>
    </xf>
    <xf numFmtId="177" fontId="5" fillId="3" borderId="20" xfId="6" applyNumberFormat="1" applyFont="1" applyFill="1" applyBorder="1" applyAlignment="1" applyProtection="1">
      <alignment horizontal="center" vertical="center"/>
      <protection locked="0"/>
    </xf>
    <xf numFmtId="177" fontId="5" fillId="3" borderId="21" xfId="6" applyNumberFormat="1" applyFont="1" applyFill="1" applyBorder="1" applyAlignment="1" applyProtection="1">
      <alignment horizontal="center" vertical="center"/>
      <protection locked="0"/>
    </xf>
    <xf numFmtId="177" fontId="5" fillId="3" borderId="22" xfId="6" applyNumberFormat="1" applyFont="1" applyFill="1" applyBorder="1" applyAlignment="1" applyProtection="1">
      <alignment horizontal="center" vertical="center"/>
      <protection locked="0"/>
    </xf>
    <xf numFmtId="38" fontId="5" fillId="0" borderId="10" xfId="7" applyFont="1" applyFill="1" applyBorder="1" applyAlignment="1" applyProtection="1">
      <alignment horizontal="right" vertical="center"/>
    </xf>
    <xf numFmtId="38" fontId="5" fillId="0" borderId="11" xfId="7" applyFont="1" applyFill="1" applyBorder="1" applyAlignment="1" applyProtection="1">
      <alignment horizontal="right" vertical="center"/>
    </xf>
    <xf numFmtId="0" fontId="12" fillId="2" borderId="9" xfId="6" applyFont="1" applyFill="1" applyBorder="1" applyAlignment="1" applyProtection="1">
      <alignment horizontal="center" vertical="center" shrinkToFit="1"/>
    </xf>
    <xf numFmtId="0" fontId="12" fillId="2" borderId="6" xfId="6" applyFont="1" applyFill="1" applyBorder="1" applyAlignment="1" applyProtection="1">
      <alignment horizontal="center" vertical="center" shrinkToFit="1"/>
    </xf>
    <xf numFmtId="0" fontId="12" fillId="3" borderId="24" xfId="6" applyFont="1" applyFill="1" applyBorder="1" applyAlignment="1" applyProtection="1">
      <alignment horizontal="center" vertical="center" wrapText="1"/>
      <protection locked="0"/>
    </xf>
    <xf numFmtId="0" fontId="12" fillId="3" borderId="29" xfId="6" applyFont="1" applyFill="1" applyBorder="1" applyAlignment="1" applyProtection="1">
      <alignment horizontal="center" vertical="center" wrapText="1"/>
      <protection locked="0"/>
    </xf>
    <xf numFmtId="49" fontId="5" fillId="5" borderId="7" xfId="6" applyNumberFormat="1" applyFont="1" applyFill="1" applyBorder="1" applyAlignment="1" applyProtection="1">
      <alignment horizontal="center" vertical="center"/>
      <protection locked="0"/>
    </xf>
    <xf numFmtId="49" fontId="5" fillId="5" borderId="1" xfId="6" applyNumberFormat="1" applyFont="1" applyFill="1" applyBorder="1" applyAlignment="1" applyProtection="1">
      <alignment horizontal="center" vertical="center"/>
      <protection locked="0"/>
    </xf>
    <xf numFmtId="0" fontId="5" fillId="5" borderId="9" xfId="6" applyNumberFormat="1" applyFont="1" applyFill="1" applyBorder="1" applyAlignment="1" applyProtection="1">
      <alignment horizontal="center" vertical="center"/>
      <protection locked="0"/>
    </xf>
    <xf numFmtId="0" fontId="5" fillId="5" borderId="6" xfId="6" applyNumberFormat="1" applyFont="1" applyFill="1" applyBorder="1" applyAlignment="1" applyProtection="1">
      <alignment horizontal="center" vertical="center"/>
      <protection locked="0"/>
    </xf>
    <xf numFmtId="0" fontId="5" fillId="5" borderId="9" xfId="6" applyFont="1" applyFill="1" applyBorder="1" applyAlignment="1" applyProtection="1">
      <alignment horizontal="center" vertical="center"/>
      <protection locked="0"/>
    </xf>
    <xf numFmtId="0" fontId="5" fillId="5" borderId="6" xfId="6" applyFont="1" applyFill="1" applyBorder="1" applyAlignment="1" applyProtection="1">
      <alignment horizontal="center" vertical="center"/>
      <protection locked="0"/>
    </xf>
    <xf numFmtId="3" fontId="5" fillId="3" borderId="19" xfId="6" applyNumberFormat="1" applyFont="1" applyFill="1" applyBorder="1" applyAlignment="1" applyProtection="1">
      <alignment horizontal="right" vertical="center"/>
      <protection locked="0"/>
    </xf>
    <xf numFmtId="0" fontId="5" fillId="3" borderId="19" xfId="6" applyFont="1" applyFill="1" applyBorder="1" applyAlignment="1" applyProtection="1">
      <alignment horizontal="center" vertical="center" wrapText="1"/>
      <protection locked="0"/>
    </xf>
    <xf numFmtId="0" fontId="5" fillId="3" borderId="20" xfId="6" applyFont="1" applyFill="1" applyBorder="1" applyAlignment="1" applyProtection="1">
      <alignment horizontal="center" vertical="center" wrapText="1"/>
      <protection locked="0"/>
    </xf>
    <xf numFmtId="3" fontId="5" fillId="3" borderId="27" xfId="6" applyNumberFormat="1" applyFont="1" applyFill="1" applyBorder="1" applyAlignment="1" applyProtection="1">
      <alignment horizontal="right" vertical="center"/>
      <protection locked="0"/>
    </xf>
    <xf numFmtId="0" fontId="5" fillId="3" borderId="28" xfId="6" applyFont="1" applyFill="1" applyBorder="1" applyAlignment="1" applyProtection="1">
      <alignment horizontal="right" vertical="center"/>
      <protection locked="0"/>
    </xf>
    <xf numFmtId="0" fontId="5" fillId="3" borderId="27" xfId="6" applyFont="1" applyFill="1" applyBorder="1" applyAlignment="1" applyProtection="1">
      <alignment horizontal="center" vertical="center" wrapText="1"/>
      <protection locked="0"/>
    </xf>
    <xf numFmtId="0" fontId="5" fillId="3" borderId="28" xfId="6" applyFont="1" applyFill="1" applyBorder="1" applyAlignment="1" applyProtection="1">
      <alignment horizontal="center" vertical="center" wrapText="1"/>
      <protection locked="0"/>
    </xf>
    <xf numFmtId="177" fontId="5" fillId="3" borderId="27" xfId="6" applyNumberFormat="1" applyFont="1" applyFill="1" applyBorder="1" applyAlignment="1" applyProtection="1">
      <alignment horizontal="center" vertical="center"/>
      <protection locked="0"/>
    </xf>
    <xf numFmtId="177" fontId="5" fillId="3" borderId="28" xfId="6" applyNumberFormat="1" applyFont="1" applyFill="1" applyBorder="1" applyAlignment="1" applyProtection="1">
      <alignment horizontal="center" vertical="center"/>
      <protection locked="0"/>
    </xf>
    <xf numFmtId="0" fontId="12" fillId="3" borderId="26" xfId="6" applyFont="1" applyFill="1" applyBorder="1" applyAlignment="1" applyProtection="1">
      <alignment horizontal="center" vertical="center" wrapText="1"/>
      <protection locked="0"/>
    </xf>
    <xf numFmtId="177" fontId="5" fillId="3" borderId="2" xfId="6" applyNumberFormat="1" applyFont="1" applyFill="1" applyBorder="1" applyAlignment="1" applyProtection="1">
      <alignment horizontal="center" vertical="center"/>
      <protection locked="0"/>
    </xf>
    <xf numFmtId="177" fontId="5" fillId="3" borderId="25" xfId="6" applyNumberFormat="1" applyFont="1" applyFill="1" applyBorder="1" applyAlignment="1" applyProtection="1">
      <alignment horizontal="center" vertical="center"/>
      <protection locked="0"/>
    </xf>
    <xf numFmtId="3" fontId="5" fillId="3" borderId="19" xfId="0" applyNumberFormat="1" applyFont="1" applyFill="1" applyBorder="1" applyAlignment="1" applyProtection="1">
      <alignment horizontal="right" vertical="center"/>
      <protection locked="0"/>
    </xf>
    <xf numFmtId="0" fontId="5" fillId="3" borderId="20" xfId="0" applyFont="1" applyFill="1" applyBorder="1" applyAlignment="1" applyProtection="1">
      <alignment horizontal="right" vertical="center"/>
      <protection locked="0"/>
    </xf>
    <xf numFmtId="0" fontId="5" fillId="3" borderId="19" xfId="0" applyFont="1" applyFill="1" applyBorder="1" applyAlignment="1" applyProtection="1">
      <alignment horizontal="right" vertical="center"/>
      <protection locked="0"/>
    </xf>
    <xf numFmtId="0" fontId="24" fillId="3" borderId="24" xfId="0" applyFont="1" applyFill="1" applyBorder="1" applyAlignment="1" applyProtection="1">
      <alignment horizontal="center" vertical="center" wrapText="1"/>
      <protection locked="0"/>
    </xf>
    <xf numFmtId="0" fontId="23" fillId="3" borderId="19" xfId="0" applyFont="1" applyFill="1" applyBorder="1" applyAlignment="1" applyProtection="1">
      <alignment vertical="center" wrapText="1"/>
      <protection locked="0"/>
    </xf>
    <xf numFmtId="0" fontId="23" fillId="3" borderId="20" xfId="0" applyFont="1" applyFill="1" applyBorder="1" applyAlignment="1" applyProtection="1">
      <alignment vertical="center" wrapText="1"/>
      <protection locked="0"/>
    </xf>
    <xf numFmtId="177" fontId="23" fillId="3" borderId="19" xfId="0" applyNumberFormat="1" applyFont="1" applyFill="1" applyBorder="1" applyAlignment="1" applyProtection="1">
      <alignment horizontal="center" vertical="center"/>
      <protection locked="0"/>
    </xf>
    <xf numFmtId="177" fontId="23" fillId="3" borderId="20" xfId="0" applyNumberFormat="1" applyFont="1" applyFill="1" applyBorder="1" applyAlignment="1" applyProtection="1">
      <alignment horizontal="center" vertical="center"/>
      <protection locked="0"/>
    </xf>
    <xf numFmtId="0" fontId="23" fillId="3" borderId="17" xfId="0" applyFont="1" applyFill="1" applyBorder="1" applyAlignment="1" applyProtection="1">
      <alignment vertical="center" wrapText="1"/>
      <protection locked="0"/>
    </xf>
    <xf numFmtId="0" fontId="23" fillId="3" borderId="18" xfId="0" applyFont="1" applyFill="1" applyBorder="1" applyAlignment="1" applyProtection="1">
      <alignment vertical="center" wrapText="1"/>
      <protection locked="0"/>
    </xf>
    <xf numFmtId="177" fontId="23" fillId="3" borderId="17" xfId="0" applyNumberFormat="1" applyFont="1" applyFill="1" applyBorder="1" applyAlignment="1" applyProtection="1">
      <alignment horizontal="center" vertical="center"/>
      <protection locked="0"/>
    </xf>
    <xf numFmtId="177" fontId="23" fillId="3" borderId="18" xfId="0" applyNumberFormat="1" applyFont="1" applyFill="1" applyBorder="1" applyAlignment="1" applyProtection="1">
      <alignment horizontal="center" vertical="center"/>
      <protection locked="0"/>
    </xf>
    <xf numFmtId="0" fontId="24" fillId="3" borderId="23" xfId="0" applyFont="1" applyFill="1" applyBorder="1" applyAlignment="1" applyProtection="1">
      <alignment horizontal="center" vertical="center" wrapText="1"/>
      <protection locked="0"/>
    </xf>
    <xf numFmtId="3" fontId="5" fillId="3" borderId="17" xfId="0" applyNumberFormat="1" applyFont="1" applyFill="1" applyBorder="1" applyAlignment="1" applyProtection="1">
      <alignment horizontal="right" vertical="center"/>
      <protection locked="0"/>
    </xf>
    <xf numFmtId="0" fontId="5" fillId="3" borderId="18" xfId="0" applyFont="1" applyFill="1" applyBorder="1" applyAlignment="1" applyProtection="1">
      <alignment horizontal="right" vertical="center"/>
      <protection locked="0"/>
    </xf>
    <xf numFmtId="176" fontId="5" fillId="0" borderId="9" xfId="6" applyNumberFormat="1" applyFont="1" applyFill="1" applyBorder="1" applyAlignment="1" applyProtection="1">
      <alignment horizontal="center" vertical="center"/>
      <protection locked="0"/>
    </xf>
    <xf numFmtId="176" fontId="5" fillId="0" borderId="7" xfId="6" applyNumberFormat="1" applyFont="1" applyFill="1" applyBorder="1" applyAlignment="1" applyProtection="1">
      <alignment horizontal="center" vertical="center"/>
      <protection locked="0"/>
    </xf>
    <xf numFmtId="176" fontId="5" fillId="0" borderId="10" xfId="6" applyNumberFormat="1" applyFont="1" applyFill="1" applyBorder="1" applyAlignment="1" applyProtection="1">
      <alignment horizontal="center" vertical="center"/>
      <protection locked="0"/>
    </xf>
    <xf numFmtId="176" fontId="5" fillId="0" borderId="15" xfId="6" applyNumberFormat="1" applyFont="1" applyFill="1" applyBorder="1" applyAlignment="1" applyProtection="1">
      <alignment horizontal="center" vertical="center"/>
      <protection locked="0"/>
    </xf>
    <xf numFmtId="176" fontId="5" fillId="0" borderId="0" xfId="6" applyNumberFormat="1" applyFont="1" applyFill="1" applyBorder="1" applyAlignment="1" applyProtection="1">
      <alignment horizontal="center" vertical="center"/>
      <protection locked="0"/>
    </xf>
    <xf numFmtId="176" fontId="5" fillId="0" borderId="16" xfId="6" applyNumberFormat="1" applyFont="1" applyFill="1" applyBorder="1" applyAlignment="1" applyProtection="1">
      <alignment horizontal="center" vertical="center"/>
      <protection locked="0"/>
    </xf>
    <xf numFmtId="176" fontId="5" fillId="0" borderId="6" xfId="6" applyNumberFormat="1" applyFont="1" applyFill="1" applyBorder="1" applyAlignment="1" applyProtection="1">
      <alignment horizontal="center" vertical="center"/>
      <protection locked="0"/>
    </xf>
    <xf numFmtId="176" fontId="5" fillId="0" borderId="1" xfId="6" applyNumberFormat="1" applyFont="1" applyFill="1" applyBorder="1" applyAlignment="1" applyProtection="1">
      <alignment horizontal="center" vertical="center"/>
      <protection locked="0"/>
    </xf>
    <xf numFmtId="176" fontId="5" fillId="0" borderId="11" xfId="6" applyNumberFormat="1" applyFont="1" applyFill="1" applyBorder="1" applyAlignment="1" applyProtection="1">
      <alignment horizontal="center" vertical="center"/>
      <protection locked="0"/>
    </xf>
    <xf numFmtId="0" fontId="5" fillId="0" borderId="0" xfId="6" applyFont="1" applyAlignment="1" applyProtection="1">
      <alignment horizontal="right" vertical="center"/>
    </xf>
    <xf numFmtId="0" fontId="5" fillId="2" borderId="8" xfId="6" applyFont="1" applyFill="1" applyBorder="1" applyAlignment="1" applyProtection="1">
      <alignment horizontal="center" vertical="center" shrinkToFit="1"/>
    </xf>
    <xf numFmtId="0" fontId="5" fillId="2" borderId="5" xfId="6" applyFont="1" applyFill="1" applyBorder="1" applyAlignment="1" applyProtection="1">
      <alignment horizontal="center" vertical="center" shrinkToFit="1"/>
    </xf>
    <xf numFmtId="0" fontId="5" fillId="2" borderId="8" xfId="6" applyFont="1" applyFill="1" applyBorder="1" applyAlignment="1" applyProtection="1">
      <alignment horizontal="center" vertical="center" wrapText="1"/>
    </xf>
    <xf numFmtId="0" fontId="5" fillId="2" borderId="13" xfId="6" applyFont="1" applyFill="1" applyBorder="1" applyAlignment="1" applyProtection="1">
      <alignment horizontal="center" vertical="center" wrapText="1"/>
    </xf>
    <xf numFmtId="0" fontId="7" fillId="2" borderId="3" xfId="6" applyFont="1" applyFill="1" applyBorder="1" applyAlignment="1" applyProtection="1">
      <alignment horizontal="center" vertical="center" wrapText="1"/>
    </xf>
    <xf numFmtId="0" fontId="7" fillId="2" borderId="3" xfId="6" applyFont="1" applyFill="1" applyBorder="1" applyAlignment="1" applyProtection="1">
      <alignment horizontal="center" vertical="center"/>
    </xf>
    <xf numFmtId="0" fontId="5" fillId="2" borderId="7" xfId="6" applyFont="1" applyFill="1" applyBorder="1" applyAlignment="1" applyProtection="1">
      <alignment horizontal="center" vertical="center" wrapText="1"/>
    </xf>
    <xf numFmtId="0" fontId="5" fillId="2" borderId="1" xfId="6" applyFont="1" applyFill="1" applyBorder="1" applyAlignment="1" applyProtection="1">
      <alignment horizontal="center" vertical="center"/>
    </xf>
    <xf numFmtId="0" fontId="5" fillId="2" borderId="9" xfId="6" applyFont="1" applyFill="1" applyBorder="1" applyAlignment="1" applyProtection="1">
      <alignment horizontal="center" vertical="center" wrapText="1"/>
    </xf>
    <xf numFmtId="0" fontId="5" fillId="2" borderId="6" xfId="6" applyFont="1" applyFill="1" applyBorder="1" applyAlignment="1" applyProtection="1">
      <alignment horizontal="center" vertical="center" wrapText="1"/>
    </xf>
    <xf numFmtId="0" fontId="5" fillId="2" borderId="3" xfId="6" applyFont="1" applyFill="1" applyBorder="1" applyAlignment="1" applyProtection="1">
      <alignment horizontal="center" vertical="center" wrapText="1"/>
    </xf>
    <xf numFmtId="0" fontId="5" fillId="2" borderId="3" xfId="6" applyFont="1" applyFill="1" applyBorder="1" applyAlignment="1" applyProtection="1">
      <alignment horizontal="center" vertical="center"/>
    </xf>
    <xf numFmtId="0" fontId="5" fillId="2" borderId="8" xfId="6" applyFont="1" applyFill="1" applyBorder="1" applyAlignment="1" applyProtection="1">
      <alignment horizontal="center" vertical="center"/>
    </xf>
    <xf numFmtId="0" fontId="13" fillId="2" borderId="3" xfId="6" applyFont="1" applyFill="1" applyBorder="1" applyAlignment="1" applyProtection="1">
      <alignment horizontal="center" vertical="center" wrapText="1"/>
    </xf>
    <xf numFmtId="0" fontId="23" fillId="3" borderId="17" xfId="0" applyFont="1" applyFill="1" applyBorder="1" applyAlignment="1" applyProtection="1">
      <alignment horizontal="center" vertical="center"/>
      <protection locked="0"/>
    </xf>
    <xf numFmtId="0" fontId="23" fillId="3" borderId="18" xfId="0" applyFont="1" applyFill="1" applyBorder="1" applyAlignment="1" applyProtection="1">
      <alignment horizontal="center" vertical="center"/>
      <protection locked="0"/>
    </xf>
    <xf numFmtId="0" fontId="23" fillId="3" borderId="19" xfId="0" applyFont="1" applyFill="1" applyBorder="1" applyAlignment="1" applyProtection="1">
      <alignment horizontal="center" vertical="center"/>
      <protection locked="0"/>
    </xf>
    <xf numFmtId="0" fontId="23" fillId="3" borderId="20" xfId="0" applyFont="1" applyFill="1" applyBorder="1" applyAlignment="1" applyProtection="1">
      <alignment horizontal="center" vertical="center"/>
      <protection locked="0"/>
    </xf>
    <xf numFmtId="0" fontId="23" fillId="3" borderId="21" xfId="0" applyFont="1" applyFill="1" applyBorder="1" applyAlignment="1" applyProtection="1">
      <alignment horizontal="center" vertical="center"/>
      <protection locked="0"/>
    </xf>
    <xf numFmtId="0" fontId="23" fillId="3" borderId="22" xfId="0" applyFont="1" applyFill="1" applyBorder="1" applyAlignment="1" applyProtection="1">
      <alignment horizontal="center" vertical="center"/>
      <protection locked="0"/>
    </xf>
    <xf numFmtId="176" fontId="23" fillId="3" borderId="12" xfId="6" applyNumberFormat="1" applyFont="1" applyFill="1" applyBorder="1" applyAlignment="1" applyProtection="1">
      <alignment horizontal="right" vertical="center"/>
    </xf>
    <xf numFmtId="176" fontId="23" fillId="3" borderId="3" xfId="6" applyNumberFormat="1" applyFont="1" applyFill="1" applyBorder="1" applyAlignment="1" applyProtection="1">
      <alignment horizontal="right" vertical="center"/>
    </xf>
    <xf numFmtId="176" fontId="23" fillId="3" borderId="17" xfId="6" applyNumberFormat="1" applyFont="1" applyFill="1" applyBorder="1" applyAlignment="1" applyProtection="1">
      <alignment horizontal="right" vertical="center"/>
      <protection locked="0"/>
    </xf>
    <xf numFmtId="176" fontId="23" fillId="3" borderId="18" xfId="6" applyNumberFormat="1" applyFont="1" applyFill="1" applyBorder="1" applyAlignment="1" applyProtection="1">
      <alignment horizontal="right" vertical="center"/>
      <protection locked="0"/>
    </xf>
    <xf numFmtId="176" fontId="23" fillId="3" borderId="19" xfId="6" applyNumberFormat="1" applyFont="1" applyFill="1" applyBorder="1" applyAlignment="1" applyProtection="1">
      <alignment horizontal="right" vertical="center"/>
      <protection locked="0"/>
    </xf>
    <xf numFmtId="176" fontId="23" fillId="3" borderId="20" xfId="6" applyNumberFormat="1" applyFont="1" applyFill="1" applyBorder="1" applyAlignment="1" applyProtection="1">
      <alignment horizontal="right" vertical="center"/>
      <protection locked="0"/>
    </xf>
    <xf numFmtId="176" fontId="23" fillId="3" borderId="21" xfId="6" applyNumberFormat="1" applyFont="1" applyFill="1" applyBorder="1" applyAlignment="1" applyProtection="1">
      <alignment horizontal="right" vertical="center"/>
      <protection locked="0"/>
    </xf>
    <xf numFmtId="176" fontId="23" fillId="3" borderId="22" xfId="6" applyNumberFormat="1" applyFont="1" applyFill="1" applyBorder="1" applyAlignment="1" applyProtection="1">
      <alignment horizontal="right" vertical="center"/>
      <protection locked="0"/>
    </xf>
    <xf numFmtId="176" fontId="5" fillId="0" borderId="12" xfId="6" applyNumberFormat="1" applyFont="1" applyFill="1" applyBorder="1" applyAlignment="1" applyProtection="1">
      <alignment horizontal="right" vertical="center"/>
    </xf>
    <xf numFmtId="176" fontId="5" fillId="0" borderId="3" xfId="6" applyNumberFormat="1" applyFont="1" applyFill="1" applyBorder="1" applyAlignment="1" applyProtection="1">
      <alignment horizontal="right" vertical="center"/>
    </xf>
    <xf numFmtId="3" fontId="5" fillId="0" borderId="3" xfId="6" applyNumberFormat="1" applyFont="1" applyFill="1" applyBorder="1" applyAlignment="1" applyProtection="1">
      <alignment horizontal="right" vertical="center"/>
    </xf>
    <xf numFmtId="0" fontId="5" fillId="0" borderId="3" xfId="6" applyFont="1" applyFill="1" applyBorder="1" applyAlignment="1" applyProtection="1">
      <alignment horizontal="right" vertical="center"/>
    </xf>
    <xf numFmtId="176" fontId="5" fillId="0" borderId="9" xfId="6" applyNumberFormat="1" applyFont="1" applyFill="1" applyBorder="1" applyAlignment="1" applyProtection="1">
      <alignment horizontal="right" vertical="center"/>
    </xf>
    <xf numFmtId="176" fontId="5" fillId="0" borderId="10" xfId="6" applyNumberFormat="1" applyFont="1" applyFill="1" applyBorder="1" applyAlignment="1" applyProtection="1">
      <alignment horizontal="right" vertical="center"/>
    </xf>
    <xf numFmtId="176" fontId="5" fillId="0" borderId="15" xfId="6" applyNumberFormat="1" applyFont="1" applyFill="1" applyBorder="1" applyAlignment="1" applyProtection="1">
      <alignment horizontal="right" vertical="center"/>
    </xf>
    <xf numFmtId="176" fontId="5" fillId="0" borderId="16" xfId="6" applyNumberFormat="1" applyFont="1" applyFill="1" applyBorder="1" applyAlignment="1" applyProtection="1">
      <alignment horizontal="right" vertical="center"/>
    </xf>
    <xf numFmtId="176" fontId="5" fillId="0" borderId="6" xfId="6" applyNumberFormat="1" applyFont="1" applyFill="1" applyBorder="1" applyAlignment="1" applyProtection="1">
      <alignment horizontal="right" vertical="center"/>
    </xf>
    <xf numFmtId="176" fontId="5" fillId="0" borderId="11" xfId="6" applyNumberFormat="1" applyFont="1" applyFill="1" applyBorder="1" applyAlignment="1" applyProtection="1">
      <alignment horizontal="right" vertical="center"/>
    </xf>
    <xf numFmtId="0" fontId="5" fillId="2" borderId="10" xfId="6" applyFont="1" applyFill="1" applyBorder="1" applyAlignment="1" applyProtection="1">
      <alignment horizontal="center" vertical="center"/>
    </xf>
    <xf numFmtId="0" fontId="5" fillId="2" borderId="6" xfId="6" applyFont="1" applyFill="1" applyBorder="1" applyAlignment="1" applyProtection="1">
      <alignment horizontal="center" vertical="center"/>
    </xf>
    <xf numFmtId="0" fontId="5" fillId="2" borderId="11" xfId="6" applyFont="1" applyFill="1" applyBorder="1" applyAlignment="1" applyProtection="1">
      <alignment horizontal="center" vertical="center"/>
    </xf>
    <xf numFmtId="0" fontId="5" fillId="2" borderId="3" xfId="6" applyFont="1" applyFill="1" applyBorder="1" applyAlignment="1" applyProtection="1">
      <alignment horizontal="center" vertical="center" wrapText="1" shrinkToFit="1"/>
    </xf>
    <xf numFmtId="0" fontId="5" fillId="2" borderId="3" xfId="6" applyFont="1" applyFill="1" applyBorder="1" applyAlignment="1" applyProtection="1">
      <alignment horizontal="center" vertical="center" shrinkToFit="1"/>
    </xf>
    <xf numFmtId="0" fontId="5" fillId="2" borderId="5" xfId="6" applyFont="1" applyFill="1" applyBorder="1" applyAlignment="1" applyProtection="1">
      <alignment horizontal="center" vertical="center" wrapText="1"/>
    </xf>
    <xf numFmtId="0" fontId="5" fillId="2" borderId="5" xfId="6" applyFont="1" applyFill="1" applyBorder="1" applyAlignment="1" applyProtection="1">
      <alignment horizontal="center" vertical="center"/>
    </xf>
    <xf numFmtId="0" fontId="5" fillId="2" borderId="3" xfId="6" applyFont="1" applyFill="1" applyBorder="1" applyAlignment="1" applyProtection="1">
      <alignment horizontal="center" wrapText="1"/>
    </xf>
    <xf numFmtId="0" fontId="5" fillId="2" borderId="3" xfId="6" applyFont="1" applyFill="1" applyBorder="1" applyAlignment="1" applyProtection="1">
      <alignment horizontal="center"/>
    </xf>
    <xf numFmtId="0" fontId="5" fillId="2" borderId="9" xfId="6" applyFont="1" applyFill="1" applyBorder="1" applyAlignment="1" applyProtection="1">
      <alignment horizontal="center" vertical="center"/>
    </xf>
    <xf numFmtId="0" fontId="5" fillId="2" borderId="7" xfId="6" applyFont="1" applyFill="1" applyBorder="1" applyAlignment="1" applyProtection="1">
      <alignment horizontal="center" vertical="center"/>
    </xf>
    <xf numFmtId="0" fontId="5" fillId="2" borderId="15" xfId="6" applyFont="1" applyFill="1" applyBorder="1" applyAlignment="1" applyProtection="1">
      <alignment horizontal="center" vertical="center"/>
    </xf>
    <xf numFmtId="0" fontId="5" fillId="2" borderId="0" xfId="6" applyFont="1" applyFill="1" applyBorder="1" applyAlignment="1" applyProtection="1">
      <alignment horizontal="center" vertical="center"/>
    </xf>
    <xf numFmtId="0" fontId="5" fillId="2" borderId="16" xfId="6" applyFont="1" applyFill="1" applyBorder="1" applyAlignment="1" applyProtection="1">
      <alignment horizontal="center" vertical="center"/>
    </xf>
    <xf numFmtId="0" fontId="5" fillId="0" borderId="0" xfId="6" applyFont="1" applyAlignment="1" applyProtection="1">
      <alignment horizontal="center" vertical="center"/>
    </xf>
    <xf numFmtId="0" fontId="23" fillId="3" borderId="1" xfId="0" applyFont="1" applyFill="1" applyBorder="1" applyAlignment="1" applyProtection="1">
      <alignment horizontal="left" vertical="center"/>
      <protection locked="0"/>
    </xf>
    <xf numFmtId="0" fontId="21" fillId="2" borderId="4" xfId="8" applyFont="1" applyFill="1" applyBorder="1" applyAlignment="1">
      <alignment horizontal="center" vertical="center"/>
    </xf>
    <xf numFmtId="0" fontId="21" fillId="2" borderId="2" xfId="8" applyFont="1" applyFill="1" applyBorder="1" applyAlignment="1">
      <alignment horizontal="center" vertical="center"/>
    </xf>
    <xf numFmtId="0" fontId="21" fillId="2" borderId="12" xfId="8" applyFont="1" applyFill="1" applyBorder="1" applyAlignment="1">
      <alignment horizontal="center" vertical="center"/>
    </xf>
    <xf numFmtId="0" fontId="21" fillId="0" borderId="0" xfId="8" applyFont="1" applyBorder="1" applyAlignment="1">
      <alignment vertical="center" shrinkToFit="1"/>
    </xf>
    <xf numFmtId="0" fontId="21" fillId="0" borderId="0" xfId="8" applyFont="1" applyAlignment="1">
      <alignment vertical="center" shrinkToFit="1"/>
    </xf>
    <xf numFmtId="0" fontId="19" fillId="0" borderId="1" xfId="6" applyFont="1" applyBorder="1" applyAlignment="1">
      <alignment horizontal="center" vertical="center"/>
    </xf>
    <xf numFmtId="0" fontId="17" fillId="0" borderId="2" xfId="8" applyFont="1" applyBorder="1" applyAlignment="1">
      <alignment horizontal="center" vertical="center"/>
    </xf>
    <xf numFmtId="0" fontId="17" fillId="2" borderId="3" xfId="8" applyFont="1" applyFill="1" applyBorder="1" applyAlignment="1">
      <alignment horizontal="center" vertical="center" wrapText="1"/>
    </xf>
    <xf numFmtId="0" fontId="17" fillId="2" borderId="3" xfId="8" applyFont="1" applyFill="1" applyBorder="1" applyAlignment="1">
      <alignment horizontal="center" vertical="center"/>
    </xf>
    <xf numFmtId="0" fontId="5" fillId="0" borderId="1" xfId="6" applyFont="1" applyBorder="1" applyAlignment="1" applyProtection="1">
      <alignment horizontal="left" vertical="center"/>
      <protection locked="0"/>
    </xf>
    <xf numFmtId="0" fontId="5" fillId="3" borderId="17" xfId="6" applyFont="1" applyFill="1" applyBorder="1" applyAlignment="1" applyProtection="1">
      <alignment horizontal="center" vertical="center" wrapText="1"/>
      <protection locked="0"/>
    </xf>
    <xf numFmtId="0" fontId="5" fillId="3" borderId="18" xfId="6" applyFont="1" applyFill="1" applyBorder="1" applyAlignment="1" applyProtection="1">
      <alignment horizontal="center" vertical="center" wrapText="1"/>
      <protection locked="0"/>
    </xf>
    <xf numFmtId="177" fontId="5" fillId="3" borderId="17" xfId="6" applyNumberFormat="1" applyFont="1" applyFill="1" applyBorder="1" applyAlignment="1" applyProtection="1">
      <alignment horizontal="center" vertical="center"/>
      <protection locked="0"/>
    </xf>
    <xf numFmtId="177" fontId="5" fillId="3" borderId="18" xfId="6" applyNumberFormat="1" applyFont="1" applyFill="1" applyBorder="1" applyAlignment="1" applyProtection="1">
      <alignment horizontal="center" vertical="center"/>
      <protection locked="0"/>
    </xf>
    <xf numFmtId="0" fontId="12" fillId="3" borderId="23" xfId="6" applyFont="1" applyFill="1" applyBorder="1" applyAlignment="1" applyProtection="1">
      <alignment horizontal="center" vertical="center" wrapText="1"/>
      <protection locked="0"/>
    </xf>
    <xf numFmtId="3" fontId="5" fillId="3" borderId="17" xfId="6" applyNumberFormat="1" applyFont="1" applyFill="1" applyBorder="1" applyAlignment="1" applyProtection="1">
      <alignment horizontal="right" vertical="center"/>
      <protection locked="0"/>
    </xf>
    <xf numFmtId="0" fontId="5" fillId="3" borderId="18" xfId="6" applyFont="1" applyFill="1" applyBorder="1" applyAlignment="1" applyProtection="1">
      <alignment horizontal="right" vertical="center"/>
      <protection locked="0"/>
    </xf>
    <xf numFmtId="0" fontId="5" fillId="3" borderId="17" xfId="6" applyFont="1" applyFill="1" applyBorder="1" applyAlignment="1" applyProtection="1">
      <alignment horizontal="center" vertical="center"/>
      <protection locked="0"/>
    </xf>
    <xf numFmtId="0" fontId="5" fillId="3" borderId="18" xfId="6" applyFont="1" applyFill="1" applyBorder="1" applyAlignment="1" applyProtection="1">
      <alignment horizontal="center" vertical="center"/>
      <protection locked="0"/>
    </xf>
    <xf numFmtId="176" fontId="5" fillId="3" borderId="12" xfId="6" applyNumberFormat="1" applyFont="1" applyFill="1" applyBorder="1" applyAlignment="1" applyProtection="1">
      <alignment horizontal="right" vertical="center"/>
    </xf>
    <xf numFmtId="176" fontId="5" fillId="3" borderId="3" xfId="6" applyNumberFormat="1" applyFont="1" applyFill="1" applyBorder="1" applyAlignment="1" applyProtection="1">
      <alignment horizontal="right" vertical="center"/>
    </xf>
    <xf numFmtId="176" fontId="5" fillId="3" borderId="17" xfId="6" applyNumberFormat="1" applyFont="1" applyFill="1" applyBorder="1" applyAlignment="1" applyProtection="1">
      <alignment horizontal="right" vertical="center"/>
      <protection locked="0"/>
    </xf>
    <xf numFmtId="176" fontId="5" fillId="3" borderId="18" xfId="6" applyNumberFormat="1" applyFont="1" applyFill="1" applyBorder="1" applyAlignment="1" applyProtection="1">
      <alignment horizontal="right" vertical="center"/>
      <protection locked="0"/>
    </xf>
    <xf numFmtId="176" fontId="5" fillId="3" borderId="19" xfId="6" applyNumberFormat="1" applyFont="1" applyFill="1" applyBorder="1" applyAlignment="1" applyProtection="1">
      <alignment horizontal="right" vertical="center"/>
      <protection locked="0"/>
    </xf>
    <xf numFmtId="176" fontId="5" fillId="3" borderId="20" xfId="6" applyNumberFormat="1" applyFont="1" applyFill="1" applyBorder="1" applyAlignment="1" applyProtection="1">
      <alignment horizontal="right" vertical="center"/>
      <protection locked="0"/>
    </xf>
    <xf numFmtId="176" fontId="5" fillId="3" borderId="21" xfId="6" applyNumberFormat="1" applyFont="1" applyFill="1" applyBorder="1" applyAlignment="1" applyProtection="1">
      <alignment horizontal="right" vertical="center"/>
      <protection locked="0"/>
    </xf>
    <xf numFmtId="176" fontId="5" fillId="3" borderId="22" xfId="6" applyNumberFormat="1" applyFont="1" applyFill="1" applyBorder="1" applyAlignment="1" applyProtection="1">
      <alignment horizontal="right" vertical="center"/>
      <protection locked="0"/>
    </xf>
  </cellXfs>
  <cellStyles count="10">
    <cellStyle name="桁区切り 2" xfId="7" xr:uid="{00000000-0005-0000-0000-000001000000}"/>
    <cellStyle name="桁区切り 2 2" xfId="9" xr:uid="{00000000-0005-0000-0000-000002000000}"/>
    <cellStyle name="標準" xfId="0" builtinId="0"/>
    <cellStyle name="標準 10" xfId="4" xr:uid="{00000000-0005-0000-0000-000004000000}"/>
    <cellStyle name="標準 12" xfId="5" xr:uid="{00000000-0005-0000-0000-000005000000}"/>
    <cellStyle name="標準 13" xfId="2" xr:uid="{00000000-0005-0000-0000-000006000000}"/>
    <cellStyle name="標準 2" xfId="1" xr:uid="{00000000-0005-0000-0000-000007000000}"/>
    <cellStyle name="標準 2 2" xfId="8" xr:uid="{00000000-0005-0000-0000-000008000000}"/>
    <cellStyle name="標準 27" xfId="6" xr:uid="{00000000-0005-0000-0000-000009000000}"/>
    <cellStyle name="標準 4" xfId="3" xr:uid="{00000000-0005-0000-0000-00000A000000}"/>
  </cellStyles>
  <dxfs count="0"/>
  <tableStyles count="0" defaultTableStyle="TableStyleMedium2" defaultPivotStyle="PivotStyleMedium9"/>
  <colors>
    <mruColors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746760</xdr:colOff>
      <xdr:row>4</xdr:row>
      <xdr:rowOff>251460</xdr:rowOff>
    </xdr:from>
    <xdr:to>
      <xdr:col>11</xdr:col>
      <xdr:colOff>375286</xdr:colOff>
      <xdr:row>7</xdr:row>
      <xdr:rowOff>186690</xdr:rowOff>
    </xdr:to>
    <xdr:sp macro="" textlink="">
      <xdr:nvSpPr>
        <xdr:cNvPr id="2" name="四角形吹き出し 2">
          <a:extLst>
            <a:ext uri="{FF2B5EF4-FFF2-40B4-BE49-F238E27FC236}">
              <a16:creationId xmlns:a16="http://schemas.microsoft.com/office/drawing/2014/main" id="{16D78437-328B-451F-A260-631B36513E23}"/>
            </a:ext>
          </a:extLst>
        </xdr:cNvPr>
        <xdr:cNvSpPr/>
      </xdr:nvSpPr>
      <xdr:spPr>
        <a:xfrm>
          <a:off x="2065020" y="1196340"/>
          <a:ext cx="3811906" cy="689610"/>
        </a:xfrm>
        <a:prstGeom prst="wedgeRectCallout">
          <a:avLst>
            <a:gd name="adj1" fmla="val -34156"/>
            <a:gd name="adj2" fmla="val 18860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・オレンジ色のセルは直接入力</a:t>
          </a:r>
          <a:endParaRPr kumimoji="1" lang="en-US" altLang="ja-JP" sz="1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・青色のセルはプルダウンメニューから選択しください。</a:t>
          </a:r>
        </a:p>
      </xdr:txBody>
    </xdr:sp>
    <xdr:clientData/>
  </xdr:twoCellAnchor>
  <xdr:twoCellAnchor>
    <xdr:from>
      <xdr:col>10</xdr:col>
      <xdr:colOff>480060</xdr:colOff>
      <xdr:row>35</xdr:row>
      <xdr:rowOff>7620</xdr:rowOff>
    </xdr:from>
    <xdr:to>
      <xdr:col>16</xdr:col>
      <xdr:colOff>30480</xdr:colOff>
      <xdr:row>39</xdr:row>
      <xdr:rowOff>32385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8C65EF56-1740-44DA-A446-6009D5789F80}"/>
            </a:ext>
          </a:extLst>
        </xdr:cNvPr>
        <xdr:cNvSpPr/>
      </xdr:nvSpPr>
      <xdr:spPr>
        <a:xfrm>
          <a:off x="4975860" y="6644640"/>
          <a:ext cx="3299460" cy="695325"/>
        </a:xfrm>
        <a:prstGeom prst="wedgeRectCallout">
          <a:avLst>
            <a:gd name="adj1" fmla="val -15631"/>
            <a:gd name="adj2" fmla="val -12442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利用の延月数は</a:t>
          </a:r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4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月～</a:t>
          </a:r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8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月分は実績、</a:t>
          </a:r>
          <a:endParaRPr kumimoji="1" lang="en-US" altLang="ja-JP" sz="1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9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月～</a:t>
          </a:r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3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月までは見込みとして入力してください。</a:t>
          </a:r>
          <a:endParaRPr kumimoji="1" lang="en-US" altLang="ja-JP" sz="1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312420</xdr:colOff>
      <xdr:row>25</xdr:row>
      <xdr:rowOff>129540</xdr:rowOff>
    </xdr:from>
    <xdr:to>
      <xdr:col>6</xdr:col>
      <xdr:colOff>885825</xdr:colOff>
      <xdr:row>29</xdr:row>
      <xdr:rowOff>30480</xdr:rowOff>
    </xdr:to>
    <xdr:sp macro="" textlink="">
      <xdr:nvSpPr>
        <xdr:cNvPr id="2" name="四角形吹き出し 2">
          <a:extLst>
            <a:ext uri="{FF2B5EF4-FFF2-40B4-BE49-F238E27FC236}">
              <a16:creationId xmlns:a16="http://schemas.microsoft.com/office/drawing/2014/main" id="{D661450D-DEE1-448C-A713-58EB2D822064}"/>
            </a:ext>
          </a:extLst>
        </xdr:cNvPr>
        <xdr:cNvSpPr/>
      </xdr:nvSpPr>
      <xdr:spPr>
        <a:xfrm>
          <a:off x="2948940" y="6423660"/>
          <a:ext cx="3385185" cy="906780"/>
        </a:xfrm>
        <a:prstGeom prst="wedgeRectCallout">
          <a:avLst>
            <a:gd name="adj1" fmla="val -51494"/>
            <a:gd name="adj2" fmla="val -8848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サービス費等は</a:t>
          </a:r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4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月～</a:t>
          </a:r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8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月分は実績、</a:t>
          </a:r>
          <a:endParaRPr kumimoji="1" lang="en-US" altLang="ja-JP" sz="1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9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月～</a:t>
          </a:r>
          <a:r>
            <a:rPr kumimoji="1" lang="en-US" altLang="ja-JP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3</a:t>
          </a:r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月までは見込みとして入力し、</a:t>
          </a:r>
          <a:endParaRPr kumimoji="1" lang="en-US" altLang="ja-JP" sz="1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所要額を算出してください。</a:t>
          </a:r>
          <a:endParaRPr kumimoji="1" lang="en-US" altLang="ja-JP" sz="14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7</xdr:col>
      <xdr:colOff>396240</xdr:colOff>
      <xdr:row>6</xdr:row>
      <xdr:rowOff>167640</xdr:rowOff>
    </xdr:from>
    <xdr:to>
      <xdr:col>11</xdr:col>
      <xdr:colOff>177165</xdr:colOff>
      <xdr:row>11</xdr:row>
      <xdr:rowOff>34290</xdr:rowOff>
    </xdr:to>
    <xdr:sp macro="" textlink="">
      <xdr:nvSpPr>
        <xdr:cNvPr id="3" name="四角形吹き出し 1">
          <a:extLst>
            <a:ext uri="{FF2B5EF4-FFF2-40B4-BE49-F238E27FC236}">
              <a16:creationId xmlns:a16="http://schemas.microsoft.com/office/drawing/2014/main" id="{1FBE3F77-C959-4197-8C20-AE41A0E30648}"/>
            </a:ext>
          </a:extLst>
        </xdr:cNvPr>
        <xdr:cNvSpPr/>
      </xdr:nvSpPr>
      <xdr:spPr>
        <a:xfrm>
          <a:off x="6781800" y="2004060"/>
          <a:ext cx="3118485" cy="857250"/>
        </a:xfrm>
        <a:prstGeom prst="wedgeRectCallout">
          <a:avLst>
            <a:gd name="adj1" fmla="val 23432"/>
            <a:gd name="adj2" fmla="val 1515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月間単位数</a:t>
          </a:r>
          <a:r>
            <a:rPr kumimoji="1" lang="en-US" altLang="ja-JP" sz="1100">
              <a:solidFill>
                <a:srgbClr val="FF0000"/>
              </a:solidFill>
            </a:rPr>
            <a:t>×</a:t>
          </a:r>
          <a:r>
            <a:rPr kumimoji="1" lang="ja-JP" altLang="en-US" sz="1100">
              <a:solidFill>
                <a:srgbClr val="FF0000"/>
              </a:solidFill>
            </a:rPr>
            <a:t>地域単価が補助基準額（月額）を上回った月は、補助基準額（月額）が月間サービス費になります。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05&#12539;20&#12288;&#26045;&#35373;&#36939;&#21942;&#12539;&#35036;&#21161;/05&#65381;20&#65381;06&#12288;&#38556;&#12364;&#12356;&#32773;&#12464;&#12523;&#12540;&#12503;&#12507;&#12540;&#12512;&#36939;&#21942;&#36027;&#35036;&#21161;&#37329;/&#20196;&#21644;7&#24180;&#24230;/R7.12.25-&#20132;&#20184;&#30003;&#35531;&#65288;&#24066;&#65289;/&#26032;&#27096;&#24335;&#65288;R7&#65374;&#65289;/A-3,4,5%20&#25152;&#35201;&#38989;&#35519;&#26360;&#12539;&#21454;&#25903;&#20104;&#31639;&#26360;&#12539;&#24180;&#38291;&#12469;&#12540;&#12499;&#12473;&#36027;&#31639;&#20986;&#12471;&#12540;&#12488;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例】A-3所要額調書"/>
      <sheetName val="【例】A-4収支予算書"/>
      <sheetName val="【例】A-5年間サービス費"/>
      <sheetName val="A-3所要額調書"/>
      <sheetName val="A-4収支予算書"/>
      <sheetName val="A-5年間サービス費 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</sheetNames>
    <sheetDataSet>
      <sheetData sheetId="0"/>
      <sheetData sheetId="1"/>
      <sheetData sheetId="2"/>
      <sheetData sheetId="3">
        <row r="20">
          <cell r="J20"/>
        </row>
      </sheetData>
      <sheetData sheetId="4">
        <row r="42">
          <cell r="C42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205B-62BC-4FE1-AC9E-D1F108A5B6C5}">
  <sheetPr>
    <tabColor rgb="FFFFFF00"/>
  </sheetPr>
  <dimension ref="A1:U151"/>
  <sheetViews>
    <sheetView tabSelected="1" workbookViewId="0">
      <selection activeCell="U2" sqref="U2"/>
    </sheetView>
  </sheetViews>
  <sheetFormatPr defaultColWidth="9" defaultRowHeight="13.2" x14ac:dyDescent="0.2"/>
  <cols>
    <col min="1" max="1" width="2.88671875" style="3" customWidth="1"/>
    <col min="2" max="2" width="16.33203125" style="3" customWidth="1"/>
    <col min="3" max="3" width="13.6640625" style="3" customWidth="1"/>
    <col min="4" max="4" width="7.44140625" style="3" hidden="1" customWidth="1"/>
    <col min="5" max="5" width="9" style="3"/>
    <col min="6" max="6" width="7.6640625" style="3" hidden="1" customWidth="1"/>
    <col min="7" max="7" width="9" style="3"/>
    <col min="8" max="8" width="6" style="3" hidden="1" customWidth="1"/>
    <col min="9" max="9" width="6.88671875" style="3" hidden="1" customWidth="1"/>
    <col min="10" max="11" width="14.6640625" style="3" customWidth="1"/>
    <col min="12" max="19" width="8" style="3" customWidth="1"/>
    <col min="20" max="21" width="15.6640625" style="3" customWidth="1"/>
    <col min="22" max="16384" width="9" style="3"/>
  </cols>
  <sheetData>
    <row r="1" spans="1:21" ht="16.2" x14ac:dyDescent="0.2">
      <c r="A1" s="1" t="s">
        <v>137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54" t="s">
        <v>159</v>
      </c>
    </row>
    <row r="2" spans="1:21" ht="16.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6.2" x14ac:dyDescent="0.2">
      <c r="A3" s="1" t="s">
        <v>138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6.2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237" t="s">
        <v>143</v>
      </c>
      <c r="Q4" s="237"/>
      <c r="R4" s="238" t="s">
        <v>147</v>
      </c>
      <c r="S4" s="238"/>
      <c r="T4" s="238"/>
      <c r="U4" s="238"/>
    </row>
    <row r="5" spans="1:21" ht="26.2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37" t="s">
        <v>0</v>
      </c>
      <c r="Q5" s="237"/>
      <c r="R5" s="238" t="s">
        <v>149</v>
      </c>
      <c r="S5" s="238"/>
      <c r="T5" s="238"/>
      <c r="U5" s="238"/>
    </row>
    <row r="6" spans="1:21" ht="26.2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37" t="s">
        <v>6</v>
      </c>
      <c r="Q6" s="237"/>
      <c r="R6" s="238" t="s">
        <v>148</v>
      </c>
      <c r="S6" s="238"/>
      <c r="T6" s="238"/>
      <c r="U6" s="238"/>
    </row>
    <row r="7" spans="1:21" ht="8.2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5"/>
      <c r="T7" s="5"/>
      <c r="U7" s="5"/>
    </row>
    <row r="8" spans="1:21" s="10" customFormat="1" ht="17.25" customHeight="1" x14ac:dyDescent="0.2">
      <c r="A8" s="6" t="s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9" t="s">
        <v>8</v>
      </c>
    </row>
    <row r="9" spans="1:21" x14ac:dyDescent="0.2">
      <c r="A9" s="190" t="s">
        <v>9</v>
      </c>
      <c r="B9" s="190"/>
      <c r="C9" s="190" t="s">
        <v>3</v>
      </c>
      <c r="D9" s="190"/>
      <c r="E9" s="190"/>
      <c r="F9" s="190"/>
      <c r="G9" s="190"/>
      <c r="H9" s="190"/>
      <c r="I9" s="190"/>
      <c r="J9" s="190"/>
      <c r="K9" s="190"/>
      <c r="L9" s="190"/>
      <c r="M9" s="196"/>
      <c r="N9" s="230" t="s">
        <v>10</v>
      </c>
      <c r="O9" s="231"/>
      <c r="P9" s="230" t="s">
        <v>11</v>
      </c>
      <c r="Q9" s="231"/>
      <c r="R9" s="232" t="s">
        <v>12</v>
      </c>
      <c r="S9" s="233"/>
      <c r="T9" s="233"/>
      <c r="U9" s="223"/>
    </row>
    <row r="10" spans="1:21" x14ac:dyDescent="0.2">
      <c r="A10" s="196"/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231"/>
      <c r="O10" s="231"/>
      <c r="P10" s="231"/>
      <c r="Q10" s="231"/>
      <c r="R10" s="234"/>
      <c r="S10" s="235"/>
      <c r="T10" s="235"/>
      <c r="U10" s="236"/>
    </row>
    <row r="11" spans="1:21" ht="13.5" customHeight="1" x14ac:dyDescent="0.2">
      <c r="A11" s="196"/>
      <c r="B11" s="196"/>
      <c r="C11" s="195" t="s">
        <v>13</v>
      </c>
      <c r="D11" s="195"/>
      <c r="E11" s="195"/>
      <c r="F11" s="195"/>
      <c r="G11" s="196"/>
      <c r="H11" s="57"/>
      <c r="I11" s="57"/>
      <c r="J11" s="195" t="s">
        <v>144</v>
      </c>
      <c r="K11" s="196"/>
      <c r="L11" s="195" t="s">
        <v>14</v>
      </c>
      <c r="M11" s="196"/>
      <c r="N11" s="231"/>
      <c r="O11" s="231"/>
      <c r="P11" s="231"/>
      <c r="Q11" s="231"/>
      <c r="R11" s="234"/>
      <c r="S11" s="235"/>
      <c r="T11" s="235"/>
      <c r="U11" s="236"/>
    </row>
    <row r="12" spans="1:21" x14ac:dyDescent="0.2">
      <c r="A12" s="196"/>
      <c r="B12" s="196"/>
      <c r="C12" s="196"/>
      <c r="D12" s="196"/>
      <c r="E12" s="196"/>
      <c r="F12" s="196"/>
      <c r="G12" s="196"/>
      <c r="H12" s="57"/>
      <c r="I12" s="57"/>
      <c r="J12" s="196"/>
      <c r="K12" s="196"/>
      <c r="L12" s="196"/>
      <c r="M12" s="196"/>
      <c r="N12" s="231"/>
      <c r="O12" s="231"/>
      <c r="P12" s="231"/>
      <c r="Q12" s="231"/>
      <c r="R12" s="234"/>
      <c r="S12" s="235"/>
      <c r="T12" s="235"/>
      <c r="U12" s="236"/>
    </row>
    <row r="13" spans="1:21" x14ac:dyDescent="0.2">
      <c r="A13" s="196"/>
      <c r="B13" s="196"/>
      <c r="C13" s="196"/>
      <c r="D13" s="196"/>
      <c r="E13" s="196"/>
      <c r="F13" s="196"/>
      <c r="G13" s="196"/>
      <c r="H13" s="57"/>
      <c r="I13" s="57"/>
      <c r="J13" s="196"/>
      <c r="K13" s="196"/>
      <c r="L13" s="196"/>
      <c r="M13" s="196"/>
      <c r="N13" s="231"/>
      <c r="O13" s="231"/>
      <c r="P13" s="231"/>
      <c r="Q13" s="231"/>
      <c r="R13" s="234"/>
      <c r="S13" s="235"/>
      <c r="T13" s="235"/>
      <c r="U13" s="236"/>
    </row>
    <row r="14" spans="1:21" ht="13.8" thickBot="1" x14ac:dyDescent="0.25">
      <c r="A14" s="197"/>
      <c r="B14" s="197"/>
      <c r="C14" s="196"/>
      <c r="D14" s="196"/>
      <c r="E14" s="196"/>
      <c r="F14" s="196"/>
      <c r="G14" s="196"/>
      <c r="H14" s="57"/>
      <c r="I14" s="57"/>
      <c r="J14" s="197"/>
      <c r="K14" s="197"/>
      <c r="L14" s="196"/>
      <c r="M14" s="196"/>
      <c r="N14" s="231"/>
      <c r="O14" s="231"/>
      <c r="P14" s="231"/>
      <c r="Q14" s="231"/>
      <c r="R14" s="224"/>
      <c r="S14" s="192"/>
      <c r="T14" s="192"/>
      <c r="U14" s="225"/>
    </row>
    <row r="15" spans="1:21" x14ac:dyDescent="0.2">
      <c r="A15" s="199">
        <v>3</v>
      </c>
      <c r="B15" s="200"/>
      <c r="C15" s="205">
        <v>3500000</v>
      </c>
      <c r="D15" s="206"/>
      <c r="E15" s="206"/>
      <c r="F15" s="206"/>
      <c r="G15" s="206"/>
      <c r="H15" s="91"/>
      <c r="I15" s="92"/>
      <c r="J15" s="207">
        <v>3259467</v>
      </c>
      <c r="K15" s="208"/>
      <c r="L15" s="213">
        <f>C15-J15</f>
        <v>240533</v>
      </c>
      <c r="M15" s="214"/>
      <c r="N15" s="215">
        <f>U64</f>
        <v>54553</v>
      </c>
      <c r="O15" s="216"/>
      <c r="P15" s="217">
        <f>MIN(L15:O15)</f>
        <v>54553</v>
      </c>
      <c r="Q15" s="218"/>
      <c r="R15" s="175"/>
      <c r="S15" s="176"/>
      <c r="T15" s="176"/>
      <c r="U15" s="177"/>
    </row>
    <row r="16" spans="1:21" x14ac:dyDescent="0.2">
      <c r="A16" s="201"/>
      <c r="B16" s="202"/>
      <c r="C16" s="205"/>
      <c r="D16" s="206"/>
      <c r="E16" s="206"/>
      <c r="F16" s="206"/>
      <c r="G16" s="206"/>
      <c r="H16" s="91"/>
      <c r="I16" s="92"/>
      <c r="J16" s="209"/>
      <c r="K16" s="210"/>
      <c r="L16" s="213"/>
      <c r="M16" s="214"/>
      <c r="N16" s="216"/>
      <c r="O16" s="216"/>
      <c r="P16" s="219"/>
      <c r="Q16" s="220"/>
      <c r="R16" s="178"/>
      <c r="S16" s="179"/>
      <c r="T16" s="179"/>
      <c r="U16" s="180"/>
    </row>
    <row r="17" spans="1:21" ht="13.8" thickBot="1" x14ac:dyDescent="0.25">
      <c r="A17" s="203"/>
      <c r="B17" s="204"/>
      <c r="C17" s="205"/>
      <c r="D17" s="206"/>
      <c r="E17" s="206"/>
      <c r="F17" s="206"/>
      <c r="G17" s="206"/>
      <c r="H17" s="91"/>
      <c r="I17" s="92"/>
      <c r="J17" s="211"/>
      <c r="K17" s="212"/>
      <c r="L17" s="213"/>
      <c r="M17" s="214"/>
      <c r="N17" s="216"/>
      <c r="O17" s="216"/>
      <c r="P17" s="221"/>
      <c r="Q17" s="222"/>
      <c r="R17" s="181"/>
      <c r="S17" s="182"/>
      <c r="T17" s="182"/>
      <c r="U17" s="183"/>
    </row>
    <row r="18" spans="1:21" x14ac:dyDescent="0.2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">
      <c r="A19" s="4" t="s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7.25" customHeight="1" x14ac:dyDescent="0.2">
      <c r="A21" s="14" t="s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84" t="s">
        <v>2</v>
      </c>
      <c r="U21" s="184"/>
    </row>
    <row r="22" spans="1:21" ht="18.75" customHeight="1" x14ac:dyDescent="0.2">
      <c r="A22" s="185" t="s">
        <v>18</v>
      </c>
      <c r="B22" s="187" t="s">
        <v>19</v>
      </c>
      <c r="C22" s="189" t="s">
        <v>20</v>
      </c>
      <c r="D22" s="15"/>
      <c r="E22" s="191" t="s">
        <v>21</v>
      </c>
      <c r="F22" s="60"/>
      <c r="G22" s="193" t="s">
        <v>22</v>
      </c>
      <c r="H22" s="59"/>
      <c r="I22" s="59"/>
      <c r="J22" s="195" t="s">
        <v>23</v>
      </c>
      <c r="K22" s="196"/>
      <c r="L22" s="195" t="s">
        <v>24</v>
      </c>
      <c r="M22" s="196"/>
      <c r="N22" s="198" t="s">
        <v>25</v>
      </c>
      <c r="O22" s="196"/>
      <c r="P22" s="193" t="s">
        <v>26</v>
      </c>
      <c r="Q22" s="223"/>
      <c r="R22" s="226" t="s">
        <v>27</v>
      </c>
      <c r="S22" s="227"/>
      <c r="T22" s="187" t="s">
        <v>28</v>
      </c>
      <c r="U22" s="187" t="s">
        <v>29</v>
      </c>
    </row>
    <row r="23" spans="1:21" ht="18.75" customHeight="1" thickBot="1" x14ac:dyDescent="0.25">
      <c r="A23" s="186"/>
      <c r="B23" s="188"/>
      <c r="C23" s="190"/>
      <c r="D23" s="18"/>
      <c r="E23" s="192"/>
      <c r="F23" s="56"/>
      <c r="G23" s="194"/>
      <c r="H23" s="58"/>
      <c r="I23" s="58"/>
      <c r="J23" s="197"/>
      <c r="K23" s="197"/>
      <c r="L23" s="197"/>
      <c r="M23" s="197"/>
      <c r="N23" s="196"/>
      <c r="O23" s="196"/>
      <c r="P23" s="224"/>
      <c r="Q23" s="225"/>
      <c r="R23" s="185"/>
      <c r="S23" s="185"/>
      <c r="T23" s="228"/>
      <c r="U23" s="229"/>
    </row>
    <row r="24" spans="1:21" x14ac:dyDescent="0.2">
      <c r="A24" s="138">
        <v>1</v>
      </c>
      <c r="B24" s="172" t="s">
        <v>152</v>
      </c>
      <c r="C24" s="142" t="s">
        <v>158</v>
      </c>
      <c r="D24" s="144" t="str">
        <f>VLOOKUP(C24,$C$73:$J$78,2,FALSE)</f>
        <v>1</v>
      </c>
      <c r="E24" s="146" t="s">
        <v>31</v>
      </c>
      <c r="F24" s="144">
        <f>VLOOKUP(E24,$E$73:$J$78,2,FALSE)</f>
        <v>1</v>
      </c>
      <c r="G24" s="124">
        <v>3</v>
      </c>
      <c r="H24" s="126">
        <f>VLOOKUP(G24,$G$73:$H$78,2,FALSE)</f>
        <v>3</v>
      </c>
      <c r="I24" s="126" t="str">
        <f>D24&amp;F24&amp;H24</f>
        <v>113</v>
      </c>
      <c r="J24" s="168" t="s">
        <v>154</v>
      </c>
      <c r="K24" s="169"/>
      <c r="L24" s="170">
        <v>12</v>
      </c>
      <c r="M24" s="171"/>
      <c r="N24" s="97">
        <f>IFERROR(VLOOKUP(I24,$C$84:$D$137,2,FALSE),0)</f>
        <v>127000</v>
      </c>
      <c r="O24" s="136"/>
      <c r="P24" s="96">
        <f>L24*N24</f>
        <v>1524000</v>
      </c>
      <c r="Q24" s="97"/>
      <c r="R24" s="173">
        <v>1519467</v>
      </c>
      <c r="S24" s="174"/>
      <c r="T24" s="104">
        <f>SUM(L24*N24-R24)</f>
        <v>4533</v>
      </c>
      <c r="U24" s="93">
        <f>MAX(T24,0)</f>
        <v>4533</v>
      </c>
    </row>
    <row r="25" spans="1:21" x14ac:dyDescent="0.2">
      <c r="A25" s="139"/>
      <c r="B25" s="163"/>
      <c r="C25" s="143"/>
      <c r="D25" s="145"/>
      <c r="E25" s="147"/>
      <c r="F25" s="145"/>
      <c r="G25" s="125"/>
      <c r="H25" s="127"/>
      <c r="I25" s="127"/>
      <c r="J25" s="164"/>
      <c r="K25" s="165"/>
      <c r="L25" s="166"/>
      <c r="M25" s="167"/>
      <c r="N25" s="99"/>
      <c r="O25" s="137"/>
      <c r="P25" s="98"/>
      <c r="Q25" s="99"/>
      <c r="R25" s="162"/>
      <c r="S25" s="161"/>
      <c r="T25" s="105"/>
      <c r="U25" s="94"/>
    </row>
    <row r="26" spans="1:21" ht="13.5" customHeight="1" x14ac:dyDescent="0.2">
      <c r="A26" s="138">
        <v>2</v>
      </c>
      <c r="B26" s="163" t="s">
        <v>152</v>
      </c>
      <c r="C26" s="142" t="s">
        <v>158</v>
      </c>
      <c r="D26" s="144" t="str">
        <f>VLOOKUP(C26,$C$73:$J$78,2,FALSE)</f>
        <v>1</v>
      </c>
      <c r="E26" s="146" t="s">
        <v>31</v>
      </c>
      <c r="F26" s="144">
        <f>VLOOKUP(E26,$E$73:$J$78,2,FALSE)</f>
        <v>1</v>
      </c>
      <c r="G26" s="124">
        <v>2</v>
      </c>
      <c r="H26" s="126">
        <f>VLOOKUP(G26,$G$73:$H$78,2,FALSE)</f>
        <v>2</v>
      </c>
      <c r="I26" s="126" t="str">
        <f t="shared" ref="I26" si="0">D26&amp;F26&amp;H26</f>
        <v>112</v>
      </c>
      <c r="J26" s="164" t="s">
        <v>155</v>
      </c>
      <c r="K26" s="165"/>
      <c r="L26" s="166">
        <v>4.41</v>
      </c>
      <c r="M26" s="167"/>
      <c r="N26" s="97">
        <f>IFERROR(VLOOKUP(I26,$C$84:$D$137,2,FALSE),0)</f>
        <v>122000</v>
      </c>
      <c r="O26" s="136"/>
      <c r="P26" s="96">
        <f t="shared" ref="P26" si="1">L26*N26</f>
        <v>538020</v>
      </c>
      <c r="Q26" s="97"/>
      <c r="R26" s="160">
        <v>500000</v>
      </c>
      <c r="S26" s="161"/>
      <c r="T26" s="104">
        <f>SUM(L26*N26-R26)</f>
        <v>38020</v>
      </c>
      <c r="U26" s="93">
        <f t="shared" ref="U26" si="2">MAX(T26,0)</f>
        <v>38020</v>
      </c>
    </row>
    <row r="27" spans="1:21" x14ac:dyDescent="0.2">
      <c r="A27" s="139"/>
      <c r="B27" s="163"/>
      <c r="C27" s="143"/>
      <c r="D27" s="145"/>
      <c r="E27" s="147"/>
      <c r="F27" s="145"/>
      <c r="G27" s="125"/>
      <c r="H27" s="127"/>
      <c r="I27" s="127"/>
      <c r="J27" s="164"/>
      <c r="K27" s="165"/>
      <c r="L27" s="166"/>
      <c r="M27" s="167"/>
      <c r="N27" s="99"/>
      <c r="O27" s="137"/>
      <c r="P27" s="98"/>
      <c r="Q27" s="99"/>
      <c r="R27" s="162"/>
      <c r="S27" s="161"/>
      <c r="T27" s="105"/>
      <c r="U27" s="94"/>
    </row>
    <row r="28" spans="1:21" x14ac:dyDescent="0.2">
      <c r="A28" s="138">
        <v>3</v>
      </c>
      <c r="B28" s="163" t="s">
        <v>153</v>
      </c>
      <c r="C28" s="142" t="s">
        <v>30</v>
      </c>
      <c r="D28" s="144" t="str">
        <f>VLOOKUP(C28,$C$73:$J$78,2,FALSE)</f>
        <v>3</v>
      </c>
      <c r="E28" s="146" t="s">
        <v>44</v>
      </c>
      <c r="F28" s="144">
        <f>VLOOKUP(E28,$E$73:$J$78,2,FALSE)</f>
        <v>2</v>
      </c>
      <c r="G28" s="124">
        <v>3</v>
      </c>
      <c r="H28" s="126">
        <f>VLOOKUP(G28,$G$73:$H$78,2,FALSE)</f>
        <v>3</v>
      </c>
      <c r="I28" s="126" t="str">
        <f t="shared" ref="I28" si="3">D28&amp;F28&amp;H28</f>
        <v>323</v>
      </c>
      <c r="J28" s="164" t="s">
        <v>156</v>
      </c>
      <c r="K28" s="165"/>
      <c r="L28" s="166">
        <v>10</v>
      </c>
      <c r="M28" s="167"/>
      <c r="N28" s="97">
        <f>IFERROR(VLOOKUP(I28,$C$84:$D$137,2,FALSE),0)</f>
        <v>101000</v>
      </c>
      <c r="O28" s="136"/>
      <c r="P28" s="96">
        <f t="shared" ref="P28" si="4">L28*N28</f>
        <v>1010000</v>
      </c>
      <c r="Q28" s="97"/>
      <c r="R28" s="160">
        <v>1000000</v>
      </c>
      <c r="S28" s="161"/>
      <c r="T28" s="104">
        <f>SUM(L28*N28-R28)</f>
        <v>10000</v>
      </c>
      <c r="U28" s="93">
        <f t="shared" ref="U28" si="5">MAX(T28,0)</f>
        <v>10000</v>
      </c>
    </row>
    <row r="29" spans="1:21" x14ac:dyDescent="0.2">
      <c r="A29" s="139"/>
      <c r="B29" s="163"/>
      <c r="C29" s="143"/>
      <c r="D29" s="145"/>
      <c r="E29" s="147"/>
      <c r="F29" s="145"/>
      <c r="G29" s="125"/>
      <c r="H29" s="127"/>
      <c r="I29" s="127"/>
      <c r="J29" s="164"/>
      <c r="K29" s="165"/>
      <c r="L29" s="166"/>
      <c r="M29" s="167"/>
      <c r="N29" s="99"/>
      <c r="O29" s="137"/>
      <c r="P29" s="98"/>
      <c r="Q29" s="99"/>
      <c r="R29" s="162"/>
      <c r="S29" s="161"/>
      <c r="T29" s="105"/>
      <c r="U29" s="94"/>
    </row>
    <row r="30" spans="1:21" x14ac:dyDescent="0.2">
      <c r="A30" s="138">
        <v>4</v>
      </c>
      <c r="B30" s="163" t="s">
        <v>153</v>
      </c>
      <c r="C30" s="142" t="s">
        <v>30</v>
      </c>
      <c r="D30" s="144" t="str">
        <f>VLOOKUP(C30,$C$73:$J$78,2,FALSE)</f>
        <v>3</v>
      </c>
      <c r="E30" s="146" t="s">
        <v>44</v>
      </c>
      <c r="F30" s="144">
        <f>VLOOKUP(E30,$E$73:$J$78,2,FALSE)</f>
        <v>2</v>
      </c>
      <c r="G30" s="124">
        <v>4</v>
      </c>
      <c r="H30" s="126">
        <f>VLOOKUP(G30,$G$73:$H$78,2,FALSE)</f>
        <v>4</v>
      </c>
      <c r="I30" s="126" t="str">
        <f t="shared" ref="I30" si="6">D30&amp;F30&amp;H30</f>
        <v>324</v>
      </c>
      <c r="J30" s="164" t="s">
        <v>156</v>
      </c>
      <c r="K30" s="165"/>
      <c r="L30" s="166">
        <v>2</v>
      </c>
      <c r="M30" s="167"/>
      <c r="N30" s="97">
        <f>IFERROR(VLOOKUP(I30,$C$84:$D$137,2,FALSE),0)</f>
        <v>121000</v>
      </c>
      <c r="O30" s="136"/>
      <c r="P30" s="96">
        <f>L30*N30</f>
        <v>242000</v>
      </c>
      <c r="Q30" s="97"/>
      <c r="R30" s="160">
        <v>240000</v>
      </c>
      <c r="S30" s="161"/>
      <c r="T30" s="104">
        <f t="shared" ref="T30" si="7">SUM(L30*N30-R30)</f>
        <v>2000</v>
      </c>
      <c r="U30" s="93">
        <f t="shared" ref="U30" si="8">MAX(T30,0)</f>
        <v>2000</v>
      </c>
    </row>
    <row r="31" spans="1:21" x14ac:dyDescent="0.2">
      <c r="A31" s="139"/>
      <c r="B31" s="163"/>
      <c r="C31" s="143"/>
      <c r="D31" s="145"/>
      <c r="E31" s="147"/>
      <c r="F31" s="145"/>
      <c r="G31" s="125"/>
      <c r="H31" s="127"/>
      <c r="I31" s="127"/>
      <c r="J31" s="164"/>
      <c r="K31" s="165"/>
      <c r="L31" s="166"/>
      <c r="M31" s="167"/>
      <c r="N31" s="99"/>
      <c r="O31" s="137"/>
      <c r="P31" s="98"/>
      <c r="Q31" s="99"/>
      <c r="R31" s="162"/>
      <c r="S31" s="161"/>
      <c r="T31" s="105"/>
      <c r="U31" s="94"/>
    </row>
    <row r="32" spans="1:21" x14ac:dyDescent="0.2">
      <c r="A32" s="138">
        <v>5</v>
      </c>
      <c r="B32" s="140"/>
      <c r="C32" s="142" t="s">
        <v>30</v>
      </c>
      <c r="D32" s="144" t="str">
        <f>VLOOKUP(C32,$C$73:$J$78,2,FALSE)</f>
        <v>3</v>
      </c>
      <c r="E32" s="146" t="s">
        <v>31</v>
      </c>
      <c r="F32" s="144">
        <f>VLOOKUP(E32,$E$73:$J$78,2,FALSE)</f>
        <v>1</v>
      </c>
      <c r="G32" s="124">
        <v>0</v>
      </c>
      <c r="H32" s="126" t="e">
        <f>VLOOKUP(G32,$G$73:$H$78,2,FALSE)</f>
        <v>#N/A</v>
      </c>
      <c r="I32" s="126" t="e">
        <f t="shared" ref="I32" si="9">D32&amp;F32&amp;H32</f>
        <v>#N/A</v>
      </c>
      <c r="J32" s="149"/>
      <c r="K32" s="150"/>
      <c r="L32" s="132"/>
      <c r="M32" s="133"/>
      <c r="N32" s="97">
        <f>IFERROR(VLOOKUP(I32,$C$84:$D$137,2,FALSE),0)</f>
        <v>0</v>
      </c>
      <c r="O32" s="136"/>
      <c r="P32" s="96">
        <f t="shared" ref="P32" si="10">L32*N32</f>
        <v>0</v>
      </c>
      <c r="Q32" s="97"/>
      <c r="R32" s="148"/>
      <c r="S32" s="101"/>
      <c r="T32" s="104">
        <f t="shared" ref="T32" si="11">SUM(L32*N32-R32)</f>
        <v>0</v>
      </c>
      <c r="U32" s="93">
        <f t="shared" ref="U32" si="12">MAX(T32,0)</f>
        <v>0</v>
      </c>
    </row>
    <row r="33" spans="1:21" x14ac:dyDescent="0.2">
      <c r="A33" s="139"/>
      <c r="B33" s="140"/>
      <c r="C33" s="143"/>
      <c r="D33" s="145"/>
      <c r="E33" s="147"/>
      <c r="F33" s="145"/>
      <c r="G33" s="125"/>
      <c r="H33" s="127"/>
      <c r="I33" s="127"/>
      <c r="J33" s="149"/>
      <c r="K33" s="150"/>
      <c r="L33" s="132"/>
      <c r="M33" s="133"/>
      <c r="N33" s="99"/>
      <c r="O33" s="137"/>
      <c r="P33" s="98"/>
      <c r="Q33" s="99"/>
      <c r="R33" s="100"/>
      <c r="S33" s="101"/>
      <c r="T33" s="105"/>
      <c r="U33" s="94"/>
    </row>
    <row r="34" spans="1:21" x14ac:dyDescent="0.2">
      <c r="A34" s="138">
        <v>6</v>
      </c>
      <c r="B34" s="140"/>
      <c r="C34" s="142" t="s">
        <v>30</v>
      </c>
      <c r="D34" s="144" t="str">
        <f>VLOOKUP(C34,$C$73:$J$78,2,FALSE)</f>
        <v>3</v>
      </c>
      <c r="E34" s="146" t="s">
        <v>31</v>
      </c>
      <c r="F34" s="144">
        <f>VLOOKUP(E34,$E$73:$J$78,2,FALSE)</f>
        <v>1</v>
      </c>
      <c r="G34" s="124">
        <v>0</v>
      </c>
      <c r="H34" s="126" t="e">
        <f>VLOOKUP(G34,$G$73:$H$78,2,FALSE)</f>
        <v>#N/A</v>
      </c>
      <c r="I34" s="126" t="e">
        <f t="shared" ref="I34" si="13">D34&amp;F34&amp;H34</f>
        <v>#N/A</v>
      </c>
      <c r="J34" s="128"/>
      <c r="K34" s="129"/>
      <c r="L34" s="132"/>
      <c r="M34" s="133"/>
      <c r="N34" s="97">
        <f>IFERROR(VLOOKUP(I34,$C$84:$D$137,2,FALSE),0)</f>
        <v>0</v>
      </c>
      <c r="O34" s="136"/>
      <c r="P34" s="96">
        <f t="shared" ref="P34" si="14">L34*N34</f>
        <v>0</v>
      </c>
      <c r="Q34" s="97"/>
      <c r="R34" s="100"/>
      <c r="S34" s="101"/>
      <c r="T34" s="104">
        <f t="shared" ref="T34" si="15">SUM(L34*N34-R34)</f>
        <v>0</v>
      </c>
      <c r="U34" s="93">
        <f t="shared" ref="U34" si="16">MAX(T34,0)</f>
        <v>0</v>
      </c>
    </row>
    <row r="35" spans="1:21" x14ac:dyDescent="0.2">
      <c r="A35" s="139"/>
      <c r="B35" s="140"/>
      <c r="C35" s="143"/>
      <c r="D35" s="145"/>
      <c r="E35" s="147"/>
      <c r="F35" s="145"/>
      <c r="G35" s="125"/>
      <c r="H35" s="127"/>
      <c r="I35" s="127"/>
      <c r="J35" s="128"/>
      <c r="K35" s="129"/>
      <c r="L35" s="132"/>
      <c r="M35" s="133"/>
      <c r="N35" s="99"/>
      <c r="O35" s="137"/>
      <c r="P35" s="98"/>
      <c r="Q35" s="99"/>
      <c r="R35" s="100"/>
      <c r="S35" s="101"/>
      <c r="T35" s="105"/>
      <c r="U35" s="94"/>
    </row>
    <row r="36" spans="1:21" x14ac:dyDescent="0.2">
      <c r="A36" s="138">
        <v>7</v>
      </c>
      <c r="B36" s="140"/>
      <c r="C36" s="142" t="s">
        <v>30</v>
      </c>
      <c r="D36" s="144" t="str">
        <f>VLOOKUP(C36,$C$73:$J$78,2,FALSE)</f>
        <v>3</v>
      </c>
      <c r="E36" s="146" t="s">
        <v>31</v>
      </c>
      <c r="F36" s="144">
        <f>VLOOKUP(E36,$E$73:$J$78,2,FALSE)</f>
        <v>1</v>
      </c>
      <c r="G36" s="124">
        <v>0</v>
      </c>
      <c r="H36" s="126" t="e">
        <f>VLOOKUP(G36,$G$73:$H$78,2,FALSE)</f>
        <v>#N/A</v>
      </c>
      <c r="I36" s="126" t="e">
        <f t="shared" ref="I36" si="17">D36&amp;F36&amp;H36</f>
        <v>#N/A</v>
      </c>
      <c r="J36" s="149"/>
      <c r="K36" s="150"/>
      <c r="L36" s="132"/>
      <c r="M36" s="133"/>
      <c r="N36" s="97">
        <f>IFERROR(VLOOKUP(I36,$C$84:$D$137,2,FALSE),0)</f>
        <v>0</v>
      </c>
      <c r="O36" s="136"/>
      <c r="P36" s="96">
        <f t="shared" ref="P36" si="18">L36*N36</f>
        <v>0</v>
      </c>
      <c r="Q36" s="97"/>
      <c r="R36" s="148"/>
      <c r="S36" s="101"/>
      <c r="T36" s="104">
        <f t="shared" ref="T36" si="19">SUM(L36*N36-R36)</f>
        <v>0</v>
      </c>
      <c r="U36" s="93">
        <f t="shared" ref="U36" si="20">MAX(T36,0)</f>
        <v>0</v>
      </c>
    </row>
    <row r="37" spans="1:21" x14ac:dyDescent="0.2">
      <c r="A37" s="139"/>
      <c r="B37" s="140"/>
      <c r="C37" s="143"/>
      <c r="D37" s="145"/>
      <c r="E37" s="147"/>
      <c r="F37" s="145"/>
      <c r="G37" s="125"/>
      <c r="H37" s="127"/>
      <c r="I37" s="127"/>
      <c r="J37" s="149"/>
      <c r="K37" s="150"/>
      <c r="L37" s="132"/>
      <c r="M37" s="133"/>
      <c r="N37" s="99"/>
      <c r="O37" s="137"/>
      <c r="P37" s="98"/>
      <c r="Q37" s="99"/>
      <c r="R37" s="100"/>
      <c r="S37" s="101"/>
      <c r="T37" s="105"/>
      <c r="U37" s="94"/>
    </row>
    <row r="38" spans="1:21" x14ac:dyDescent="0.2">
      <c r="A38" s="138">
        <v>8</v>
      </c>
      <c r="B38" s="140"/>
      <c r="C38" s="142" t="s">
        <v>30</v>
      </c>
      <c r="D38" s="144" t="str">
        <f>VLOOKUP(C38,$C$73:$J$78,2,FALSE)</f>
        <v>3</v>
      </c>
      <c r="E38" s="146" t="s">
        <v>31</v>
      </c>
      <c r="F38" s="144">
        <f>VLOOKUP(E38,$E$73:$J$78,2,FALSE)</f>
        <v>1</v>
      </c>
      <c r="G38" s="124">
        <v>0</v>
      </c>
      <c r="H38" s="126" t="e">
        <f>VLOOKUP(G38,$G$73:$H$78,2,FALSE)</f>
        <v>#N/A</v>
      </c>
      <c r="I38" s="126" t="e">
        <f t="shared" ref="I38" si="21">D38&amp;F38&amp;H38</f>
        <v>#N/A</v>
      </c>
      <c r="J38" s="128"/>
      <c r="K38" s="129"/>
      <c r="L38" s="132"/>
      <c r="M38" s="133"/>
      <c r="N38" s="97">
        <f>IFERROR(VLOOKUP(I38,$C$84:$D$137,2,FALSE),0)</f>
        <v>0</v>
      </c>
      <c r="O38" s="136"/>
      <c r="P38" s="96">
        <f t="shared" ref="P38" si="22">L38*N38</f>
        <v>0</v>
      </c>
      <c r="Q38" s="97"/>
      <c r="R38" s="100"/>
      <c r="S38" s="101"/>
      <c r="T38" s="104">
        <f t="shared" ref="T38" si="23">SUM(L38*N38-R38)</f>
        <v>0</v>
      </c>
      <c r="U38" s="93">
        <f t="shared" ref="U38" si="24">MAX(T38,0)</f>
        <v>0</v>
      </c>
    </row>
    <row r="39" spans="1:21" x14ac:dyDescent="0.2">
      <c r="A39" s="139"/>
      <c r="B39" s="140"/>
      <c r="C39" s="143"/>
      <c r="D39" s="145"/>
      <c r="E39" s="147"/>
      <c r="F39" s="145"/>
      <c r="G39" s="125"/>
      <c r="H39" s="127"/>
      <c r="I39" s="127"/>
      <c r="J39" s="128"/>
      <c r="K39" s="129"/>
      <c r="L39" s="132"/>
      <c r="M39" s="133"/>
      <c r="N39" s="99"/>
      <c r="O39" s="137"/>
      <c r="P39" s="98"/>
      <c r="Q39" s="99"/>
      <c r="R39" s="100"/>
      <c r="S39" s="101"/>
      <c r="T39" s="105"/>
      <c r="U39" s="94"/>
    </row>
    <row r="40" spans="1:21" x14ac:dyDescent="0.2">
      <c r="A40" s="138">
        <v>9</v>
      </c>
      <c r="B40" s="140"/>
      <c r="C40" s="142" t="s">
        <v>30</v>
      </c>
      <c r="D40" s="144" t="str">
        <f>VLOOKUP(C40,$C$73:$J$78,2,FALSE)</f>
        <v>3</v>
      </c>
      <c r="E40" s="146" t="s">
        <v>31</v>
      </c>
      <c r="F40" s="144">
        <f>VLOOKUP(E40,$E$73:$J$78,2,FALSE)</f>
        <v>1</v>
      </c>
      <c r="G40" s="124">
        <v>0</v>
      </c>
      <c r="H40" s="126" t="e">
        <f>VLOOKUP(G40,$G$73:$H$78,2,FALSE)</f>
        <v>#N/A</v>
      </c>
      <c r="I40" s="126" t="e">
        <f t="shared" ref="I40" si="25">D40&amp;F40&amp;H40</f>
        <v>#N/A</v>
      </c>
      <c r="J40" s="128"/>
      <c r="K40" s="129"/>
      <c r="L40" s="132"/>
      <c r="M40" s="133"/>
      <c r="N40" s="97">
        <f>IFERROR(VLOOKUP(I40,$C$84:$D$137,2,FALSE),0)</f>
        <v>0</v>
      </c>
      <c r="O40" s="136"/>
      <c r="P40" s="96">
        <f t="shared" ref="P40" si="26">L40*N40</f>
        <v>0</v>
      </c>
      <c r="Q40" s="97"/>
      <c r="R40" s="100"/>
      <c r="S40" s="101"/>
      <c r="T40" s="104">
        <f t="shared" ref="T40" si="27">SUM(L40*N40-R40)</f>
        <v>0</v>
      </c>
      <c r="U40" s="93">
        <f t="shared" ref="U40" si="28">MAX(T40,0)</f>
        <v>0</v>
      </c>
    </row>
    <row r="41" spans="1:21" x14ac:dyDescent="0.2">
      <c r="A41" s="139"/>
      <c r="B41" s="140"/>
      <c r="C41" s="143"/>
      <c r="D41" s="145"/>
      <c r="E41" s="147"/>
      <c r="F41" s="145"/>
      <c r="G41" s="125"/>
      <c r="H41" s="127"/>
      <c r="I41" s="127"/>
      <c r="J41" s="128"/>
      <c r="K41" s="129"/>
      <c r="L41" s="132"/>
      <c r="M41" s="133"/>
      <c r="N41" s="99"/>
      <c r="O41" s="137"/>
      <c r="P41" s="98"/>
      <c r="Q41" s="99"/>
      <c r="R41" s="100"/>
      <c r="S41" s="101"/>
      <c r="T41" s="105"/>
      <c r="U41" s="94"/>
    </row>
    <row r="42" spans="1:21" x14ac:dyDescent="0.2">
      <c r="A42" s="138">
        <v>10</v>
      </c>
      <c r="B42" s="140"/>
      <c r="C42" s="142" t="s">
        <v>30</v>
      </c>
      <c r="D42" s="144" t="str">
        <f t="shared" ref="D42" si="29">VLOOKUP(C42,$C$73:$J$78,2,FALSE)</f>
        <v>3</v>
      </c>
      <c r="E42" s="146" t="s">
        <v>31</v>
      </c>
      <c r="F42" s="144">
        <f t="shared" ref="F42" si="30">VLOOKUP(E42,$E$73:$J$78,2,FALSE)</f>
        <v>1</v>
      </c>
      <c r="G42" s="124">
        <v>0</v>
      </c>
      <c r="H42" s="126" t="e">
        <f t="shared" ref="H42" si="31">VLOOKUP(G42,$G$73:$H$78,2,FALSE)</f>
        <v>#N/A</v>
      </c>
      <c r="I42" s="126" t="e">
        <f t="shared" ref="I42" si="32">D42&amp;F42&amp;H42</f>
        <v>#N/A</v>
      </c>
      <c r="J42" s="128"/>
      <c r="K42" s="129"/>
      <c r="L42" s="158"/>
      <c r="M42" s="159"/>
      <c r="N42" s="97">
        <f>IFERROR(VLOOKUP(I42,$C$84:$D$137,2,FALSE),0)</f>
        <v>0</v>
      </c>
      <c r="O42" s="136"/>
      <c r="P42" s="96">
        <f t="shared" ref="P42" si="33">L42*N42</f>
        <v>0</v>
      </c>
      <c r="Q42" s="97"/>
      <c r="R42" s="100"/>
      <c r="S42" s="101"/>
      <c r="T42" s="104">
        <f t="shared" ref="T42" si="34">SUM(L42*N42-R42)</f>
        <v>0</v>
      </c>
      <c r="U42" s="93">
        <f t="shared" ref="U42" si="35">MAX(T42,0)</f>
        <v>0</v>
      </c>
    </row>
    <row r="43" spans="1:21" x14ac:dyDescent="0.2">
      <c r="A43" s="139"/>
      <c r="B43" s="140"/>
      <c r="C43" s="143"/>
      <c r="D43" s="145"/>
      <c r="E43" s="147"/>
      <c r="F43" s="145"/>
      <c r="G43" s="125"/>
      <c r="H43" s="127"/>
      <c r="I43" s="127"/>
      <c r="J43" s="128"/>
      <c r="K43" s="129"/>
      <c r="L43" s="158"/>
      <c r="M43" s="159"/>
      <c r="N43" s="99"/>
      <c r="O43" s="137"/>
      <c r="P43" s="98"/>
      <c r="Q43" s="99"/>
      <c r="R43" s="100"/>
      <c r="S43" s="101"/>
      <c r="T43" s="105"/>
      <c r="U43" s="94"/>
    </row>
    <row r="44" spans="1:21" x14ac:dyDescent="0.2">
      <c r="A44" s="138">
        <v>11</v>
      </c>
      <c r="B44" s="157"/>
      <c r="C44" s="142" t="s">
        <v>30</v>
      </c>
      <c r="D44" s="144" t="str">
        <f>VLOOKUP(C44,$C$73:$J$78,2,FALSE)</f>
        <v>3</v>
      </c>
      <c r="E44" s="146" t="s">
        <v>31</v>
      </c>
      <c r="F44" s="144">
        <f>VLOOKUP(E44,$E$73:$J$78,2,FALSE)</f>
        <v>1</v>
      </c>
      <c r="G44" s="124">
        <v>0</v>
      </c>
      <c r="H44" s="126" t="e">
        <f>VLOOKUP(G44,$G$73:$H$78,2,FALSE)</f>
        <v>#N/A</v>
      </c>
      <c r="I44" s="126" t="e">
        <f>D44&amp;F44&amp;H44</f>
        <v>#N/A</v>
      </c>
      <c r="J44" s="153"/>
      <c r="K44" s="154"/>
      <c r="L44" s="155"/>
      <c r="M44" s="156"/>
      <c r="N44" s="97">
        <f>IFERROR(VLOOKUP(I44,$C$84:$D$137,2,FALSE),0)</f>
        <v>0</v>
      </c>
      <c r="O44" s="136"/>
      <c r="P44" s="96">
        <f>L44*N44</f>
        <v>0</v>
      </c>
      <c r="Q44" s="97"/>
      <c r="R44" s="151"/>
      <c r="S44" s="152"/>
      <c r="T44" s="104">
        <f>SUM(L44*N44-R44)</f>
        <v>0</v>
      </c>
      <c r="U44" s="93">
        <f>MAX(T44,0)</f>
        <v>0</v>
      </c>
    </row>
    <row r="45" spans="1:21" x14ac:dyDescent="0.2">
      <c r="A45" s="139"/>
      <c r="B45" s="140"/>
      <c r="C45" s="143"/>
      <c r="D45" s="145"/>
      <c r="E45" s="147"/>
      <c r="F45" s="145"/>
      <c r="G45" s="125"/>
      <c r="H45" s="127"/>
      <c r="I45" s="127"/>
      <c r="J45" s="149"/>
      <c r="K45" s="150"/>
      <c r="L45" s="132"/>
      <c r="M45" s="133"/>
      <c r="N45" s="99"/>
      <c r="O45" s="137"/>
      <c r="P45" s="98"/>
      <c r="Q45" s="99"/>
      <c r="R45" s="100"/>
      <c r="S45" s="101"/>
      <c r="T45" s="105"/>
      <c r="U45" s="94"/>
    </row>
    <row r="46" spans="1:21" ht="13.5" customHeight="1" x14ac:dyDescent="0.2">
      <c r="A46" s="138">
        <v>12</v>
      </c>
      <c r="B46" s="140"/>
      <c r="C46" s="142" t="s">
        <v>30</v>
      </c>
      <c r="D46" s="144" t="str">
        <f>VLOOKUP(C46,$C$73:$J$78,2,FALSE)</f>
        <v>3</v>
      </c>
      <c r="E46" s="146" t="s">
        <v>31</v>
      </c>
      <c r="F46" s="144">
        <f>VLOOKUP(E46,$E$73:$J$78,2,FALSE)</f>
        <v>1</v>
      </c>
      <c r="G46" s="124">
        <v>0</v>
      </c>
      <c r="H46" s="126" t="e">
        <f>VLOOKUP(G46,$G$73:$H$78,2,FALSE)</f>
        <v>#N/A</v>
      </c>
      <c r="I46" s="126" t="e">
        <f t="shared" ref="I46" si="36">D46&amp;F46&amp;H46</f>
        <v>#N/A</v>
      </c>
      <c r="J46" s="149"/>
      <c r="K46" s="150"/>
      <c r="L46" s="132"/>
      <c r="M46" s="133"/>
      <c r="N46" s="97">
        <f>IFERROR(VLOOKUP(I46,$C$84:$D$137,2,FALSE),0)</f>
        <v>0</v>
      </c>
      <c r="O46" s="136"/>
      <c r="P46" s="96">
        <f t="shared" ref="P46" si="37">L46*N46</f>
        <v>0</v>
      </c>
      <c r="Q46" s="97"/>
      <c r="R46" s="148"/>
      <c r="S46" s="101"/>
      <c r="T46" s="104">
        <f>SUM(L46*N46-R46)</f>
        <v>0</v>
      </c>
      <c r="U46" s="93">
        <f t="shared" ref="U46" si="38">MAX(T46,0)</f>
        <v>0</v>
      </c>
    </row>
    <row r="47" spans="1:21" x14ac:dyDescent="0.2">
      <c r="A47" s="139"/>
      <c r="B47" s="140"/>
      <c r="C47" s="143"/>
      <c r="D47" s="145"/>
      <c r="E47" s="147"/>
      <c r="F47" s="145"/>
      <c r="G47" s="125"/>
      <c r="H47" s="127"/>
      <c r="I47" s="127"/>
      <c r="J47" s="149"/>
      <c r="K47" s="150"/>
      <c r="L47" s="132"/>
      <c r="M47" s="133"/>
      <c r="N47" s="99"/>
      <c r="O47" s="137"/>
      <c r="P47" s="98"/>
      <c r="Q47" s="99"/>
      <c r="R47" s="100"/>
      <c r="S47" s="101"/>
      <c r="T47" s="105"/>
      <c r="U47" s="94"/>
    </row>
    <row r="48" spans="1:21" x14ac:dyDescent="0.2">
      <c r="A48" s="138">
        <v>13</v>
      </c>
      <c r="B48" s="140"/>
      <c r="C48" s="142" t="s">
        <v>30</v>
      </c>
      <c r="D48" s="144" t="str">
        <f>VLOOKUP(C48,$C$73:$J$78,2,FALSE)</f>
        <v>3</v>
      </c>
      <c r="E48" s="146" t="s">
        <v>31</v>
      </c>
      <c r="F48" s="144">
        <f>VLOOKUP(E48,$E$73:$J$78,2,FALSE)</f>
        <v>1</v>
      </c>
      <c r="G48" s="124">
        <v>0</v>
      </c>
      <c r="H48" s="126" t="e">
        <f>VLOOKUP(G48,$G$73:$H$78,2,FALSE)</f>
        <v>#N/A</v>
      </c>
      <c r="I48" s="126" t="e">
        <f t="shared" ref="I48" si="39">D48&amp;F48&amp;H48</f>
        <v>#N/A</v>
      </c>
      <c r="J48" s="149"/>
      <c r="K48" s="150"/>
      <c r="L48" s="132"/>
      <c r="M48" s="133"/>
      <c r="N48" s="97">
        <f>IFERROR(VLOOKUP(I48,$C$84:$D$137,2,FALSE),0)</f>
        <v>0</v>
      </c>
      <c r="O48" s="136"/>
      <c r="P48" s="96">
        <f t="shared" ref="P48" si="40">L48*N48</f>
        <v>0</v>
      </c>
      <c r="Q48" s="97"/>
      <c r="R48" s="148"/>
      <c r="S48" s="101"/>
      <c r="T48" s="104">
        <f>SUM(L48*N48-R48)</f>
        <v>0</v>
      </c>
      <c r="U48" s="93">
        <f t="shared" ref="U48" si="41">MAX(T48,0)</f>
        <v>0</v>
      </c>
    </row>
    <row r="49" spans="1:21" x14ac:dyDescent="0.2">
      <c r="A49" s="139"/>
      <c r="B49" s="140"/>
      <c r="C49" s="143"/>
      <c r="D49" s="145"/>
      <c r="E49" s="147"/>
      <c r="F49" s="145"/>
      <c r="G49" s="125"/>
      <c r="H49" s="127"/>
      <c r="I49" s="127"/>
      <c r="J49" s="149"/>
      <c r="K49" s="150"/>
      <c r="L49" s="132"/>
      <c r="M49" s="133"/>
      <c r="N49" s="99"/>
      <c r="O49" s="137"/>
      <c r="P49" s="98"/>
      <c r="Q49" s="99"/>
      <c r="R49" s="100"/>
      <c r="S49" s="101"/>
      <c r="T49" s="105"/>
      <c r="U49" s="94"/>
    </row>
    <row r="50" spans="1:21" x14ac:dyDescent="0.2">
      <c r="A50" s="138">
        <v>14</v>
      </c>
      <c r="B50" s="140"/>
      <c r="C50" s="142" t="s">
        <v>30</v>
      </c>
      <c r="D50" s="144" t="str">
        <f>VLOOKUP(C50,$C$73:$J$78,2,FALSE)</f>
        <v>3</v>
      </c>
      <c r="E50" s="146" t="s">
        <v>31</v>
      </c>
      <c r="F50" s="144">
        <f>VLOOKUP(E50,$E$73:$J$78,2,FALSE)</f>
        <v>1</v>
      </c>
      <c r="G50" s="124">
        <v>0</v>
      </c>
      <c r="H50" s="126" t="e">
        <f>VLOOKUP(G50,$G$73:$H$78,2,FALSE)</f>
        <v>#N/A</v>
      </c>
      <c r="I50" s="126" t="e">
        <f t="shared" ref="I50" si="42">D50&amp;F50&amp;H50</f>
        <v>#N/A</v>
      </c>
      <c r="J50" s="149"/>
      <c r="K50" s="150"/>
      <c r="L50" s="132"/>
      <c r="M50" s="133"/>
      <c r="N50" s="97">
        <f>IFERROR(VLOOKUP(I50,$C$84:$D$137,2,FALSE),0)</f>
        <v>0</v>
      </c>
      <c r="O50" s="136"/>
      <c r="P50" s="96">
        <f>L50*N50</f>
        <v>0</v>
      </c>
      <c r="Q50" s="97"/>
      <c r="R50" s="148"/>
      <c r="S50" s="101"/>
      <c r="T50" s="104">
        <f t="shared" ref="T50" si="43">SUM(L50*N50-R50)</f>
        <v>0</v>
      </c>
      <c r="U50" s="93">
        <f t="shared" ref="U50" si="44">MAX(T50,0)</f>
        <v>0</v>
      </c>
    </row>
    <row r="51" spans="1:21" x14ac:dyDescent="0.2">
      <c r="A51" s="139"/>
      <c r="B51" s="140"/>
      <c r="C51" s="143"/>
      <c r="D51" s="145"/>
      <c r="E51" s="147"/>
      <c r="F51" s="145"/>
      <c r="G51" s="125"/>
      <c r="H51" s="127"/>
      <c r="I51" s="127"/>
      <c r="J51" s="149"/>
      <c r="K51" s="150"/>
      <c r="L51" s="132"/>
      <c r="M51" s="133"/>
      <c r="N51" s="99"/>
      <c r="O51" s="137"/>
      <c r="P51" s="98"/>
      <c r="Q51" s="99"/>
      <c r="R51" s="100"/>
      <c r="S51" s="101"/>
      <c r="T51" s="105"/>
      <c r="U51" s="94"/>
    </row>
    <row r="52" spans="1:21" x14ac:dyDescent="0.2">
      <c r="A52" s="138">
        <v>15</v>
      </c>
      <c r="B52" s="140"/>
      <c r="C52" s="142" t="s">
        <v>30</v>
      </c>
      <c r="D52" s="144" t="str">
        <f>VLOOKUP(C52,$C$73:$J$78,2,FALSE)</f>
        <v>3</v>
      </c>
      <c r="E52" s="146" t="s">
        <v>31</v>
      </c>
      <c r="F52" s="144">
        <f>VLOOKUP(E52,$E$73:$J$78,2,FALSE)</f>
        <v>1</v>
      </c>
      <c r="G52" s="124">
        <v>0</v>
      </c>
      <c r="H52" s="126" t="e">
        <f>VLOOKUP(G52,$G$73:$H$78,2,FALSE)</f>
        <v>#N/A</v>
      </c>
      <c r="I52" s="126" t="e">
        <f t="shared" ref="I52" si="45">D52&amp;F52&amp;H52</f>
        <v>#N/A</v>
      </c>
      <c r="J52" s="149"/>
      <c r="K52" s="150"/>
      <c r="L52" s="132"/>
      <c r="M52" s="133"/>
      <c r="N52" s="97">
        <f>IFERROR(VLOOKUP(I52,$C$84:$D$137,2,FALSE),0)</f>
        <v>0</v>
      </c>
      <c r="O52" s="136"/>
      <c r="P52" s="96">
        <f t="shared" ref="P52" si="46">L52*N52</f>
        <v>0</v>
      </c>
      <c r="Q52" s="97"/>
      <c r="R52" s="148"/>
      <c r="S52" s="101"/>
      <c r="T52" s="104">
        <f t="shared" ref="T52" si="47">SUM(L52*N52-R52)</f>
        <v>0</v>
      </c>
      <c r="U52" s="93">
        <f t="shared" ref="U52" si="48">MAX(T52,0)</f>
        <v>0</v>
      </c>
    </row>
    <row r="53" spans="1:21" x14ac:dyDescent="0.2">
      <c r="A53" s="139"/>
      <c r="B53" s="140"/>
      <c r="C53" s="143"/>
      <c r="D53" s="145"/>
      <c r="E53" s="147"/>
      <c r="F53" s="145"/>
      <c r="G53" s="125"/>
      <c r="H53" s="127"/>
      <c r="I53" s="127"/>
      <c r="J53" s="149"/>
      <c r="K53" s="150"/>
      <c r="L53" s="132"/>
      <c r="M53" s="133"/>
      <c r="N53" s="99"/>
      <c r="O53" s="137"/>
      <c r="P53" s="98"/>
      <c r="Q53" s="99"/>
      <c r="R53" s="100"/>
      <c r="S53" s="101"/>
      <c r="T53" s="105"/>
      <c r="U53" s="94"/>
    </row>
    <row r="54" spans="1:21" x14ac:dyDescent="0.2">
      <c r="A54" s="138">
        <v>16</v>
      </c>
      <c r="B54" s="140"/>
      <c r="C54" s="142" t="s">
        <v>30</v>
      </c>
      <c r="D54" s="144" t="str">
        <f>VLOOKUP(C54,$C$73:$J$78,2,FALSE)</f>
        <v>3</v>
      </c>
      <c r="E54" s="146" t="s">
        <v>31</v>
      </c>
      <c r="F54" s="144">
        <f>VLOOKUP(E54,$E$73:$J$78,2,FALSE)</f>
        <v>1</v>
      </c>
      <c r="G54" s="124">
        <v>0</v>
      </c>
      <c r="H54" s="126" t="e">
        <f>VLOOKUP(G54,$G$73:$H$78,2,FALSE)</f>
        <v>#N/A</v>
      </c>
      <c r="I54" s="126" t="e">
        <f t="shared" ref="I54" si="49">D54&amp;F54&amp;H54</f>
        <v>#N/A</v>
      </c>
      <c r="J54" s="128"/>
      <c r="K54" s="129"/>
      <c r="L54" s="132"/>
      <c r="M54" s="133"/>
      <c r="N54" s="97">
        <f>IFERROR(VLOOKUP(I54,$C$84:$D$137,2,FALSE),0)</f>
        <v>0</v>
      </c>
      <c r="O54" s="136"/>
      <c r="P54" s="96">
        <f t="shared" ref="P54" si="50">L54*N54</f>
        <v>0</v>
      </c>
      <c r="Q54" s="97"/>
      <c r="R54" s="100"/>
      <c r="S54" s="101"/>
      <c r="T54" s="104">
        <f t="shared" ref="T54" si="51">SUM(L54*N54-R54)</f>
        <v>0</v>
      </c>
      <c r="U54" s="93">
        <f t="shared" ref="U54" si="52">MAX(T54,0)</f>
        <v>0</v>
      </c>
    </row>
    <row r="55" spans="1:21" x14ac:dyDescent="0.2">
      <c r="A55" s="139"/>
      <c r="B55" s="140"/>
      <c r="C55" s="143"/>
      <c r="D55" s="145"/>
      <c r="E55" s="147"/>
      <c r="F55" s="145"/>
      <c r="G55" s="125"/>
      <c r="H55" s="127"/>
      <c r="I55" s="127"/>
      <c r="J55" s="128"/>
      <c r="K55" s="129"/>
      <c r="L55" s="132"/>
      <c r="M55" s="133"/>
      <c r="N55" s="99"/>
      <c r="O55" s="137"/>
      <c r="P55" s="98"/>
      <c r="Q55" s="99"/>
      <c r="R55" s="100"/>
      <c r="S55" s="101"/>
      <c r="T55" s="105"/>
      <c r="U55" s="94"/>
    </row>
    <row r="56" spans="1:21" x14ac:dyDescent="0.2">
      <c r="A56" s="138">
        <v>17</v>
      </c>
      <c r="B56" s="140"/>
      <c r="C56" s="142" t="s">
        <v>30</v>
      </c>
      <c r="D56" s="144" t="str">
        <f>VLOOKUP(C56,$C$73:$J$78,2,FALSE)</f>
        <v>3</v>
      </c>
      <c r="E56" s="146" t="s">
        <v>31</v>
      </c>
      <c r="F56" s="144">
        <f>VLOOKUP(E56,$E$73:$J$78,2,FALSE)</f>
        <v>1</v>
      </c>
      <c r="G56" s="124">
        <v>0</v>
      </c>
      <c r="H56" s="126" t="e">
        <f>VLOOKUP(G56,$G$73:$H$78,2,FALSE)</f>
        <v>#N/A</v>
      </c>
      <c r="I56" s="126" t="e">
        <f t="shared" ref="I56" si="53">D56&amp;F56&amp;H56</f>
        <v>#N/A</v>
      </c>
      <c r="J56" s="149"/>
      <c r="K56" s="150"/>
      <c r="L56" s="132"/>
      <c r="M56" s="133"/>
      <c r="N56" s="97">
        <f>IFERROR(VLOOKUP(I56,$C$84:$D$137,2,FALSE),0)</f>
        <v>0</v>
      </c>
      <c r="O56" s="136"/>
      <c r="P56" s="96">
        <f t="shared" ref="P56" si="54">L56*N56</f>
        <v>0</v>
      </c>
      <c r="Q56" s="97"/>
      <c r="R56" s="148"/>
      <c r="S56" s="101"/>
      <c r="T56" s="104">
        <f t="shared" ref="T56" si="55">SUM(L56*N56-R56)</f>
        <v>0</v>
      </c>
      <c r="U56" s="93">
        <f t="shared" ref="U56" si="56">MAX(T56,0)</f>
        <v>0</v>
      </c>
    </row>
    <row r="57" spans="1:21" x14ac:dyDescent="0.2">
      <c r="A57" s="139"/>
      <c r="B57" s="140"/>
      <c r="C57" s="143"/>
      <c r="D57" s="145"/>
      <c r="E57" s="147"/>
      <c r="F57" s="145"/>
      <c r="G57" s="125"/>
      <c r="H57" s="127"/>
      <c r="I57" s="127"/>
      <c r="J57" s="149"/>
      <c r="K57" s="150"/>
      <c r="L57" s="132"/>
      <c r="M57" s="133"/>
      <c r="N57" s="99"/>
      <c r="O57" s="137"/>
      <c r="P57" s="98"/>
      <c r="Q57" s="99"/>
      <c r="R57" s="100"/>
      <c r="S57" s="101"/>
      <c r="T57" s="105"/>
      <c r="U57" s="94"/>
    </row>
    <row r="58" spans="1:21" x14ac:dyDescent="0.2">
      <c r="A58" s="138">
        <v>18</v>
      </c>
      <c r="B58" s="140"/>
      <c r="C58" s="142" t="s">
        <v>30</v>
      </c>
      <c r="D58" s="144" t="str">
        <f>VLOOKUP(C58,$C$73:$J$78,2,FALSE)</f>
        <v>3</v>
      </c>
      <c r="E58" s="146" t="s">
        <v>31</v>
      </c>
      <c r="F58" s="144">
        <f>VLOOKUP(E58,$E$73:$J$78,2,FALSE)</f>
        <v>1</v>
      </c>
      <c r="G58" s="124">
        <v>0</v>
      </c>
      <c r="H58" s="126" t="e">
        <f>VLOOKUP(G58,$G$73:$H$78,2,FALSE)</f>
        <v>#N/A</v>
      </c>
      <c r="I58" s="126" t="e">
        <f t="shared" ref="I58" si="57">D58&amp;F58&amp;H58</f>
        <v>#N/A</v>
      </c>
      <c r="J58" s="128"/>
      <c r="K58" s="129"/>
      <c r="L58" s="132"/>
      <c r="M58" s="133"/>
      <c r="N58" s="97">
        <f>IFERROR(VLOOKUP(I58,$C$84:$D$137,2,FALSE),0)</f>
        <v>0</v>
      </c>
      <c r="O58" s="136"/>
      <c r="P58" s="96">
        <f t="shared" ref="P58" si="58">L58*N58</f>
        <v>0</v>
      </c>
      <c r="Q58" s="97"/>
      <c r="R58" s="100"/>
      <c r="S58" s="101"/>
      <c r="T58" s="104">
        <f t="shared" ref="T58" si="59">SUM(L58*N58-R58)</f>
        <v>0</v>
      </c>
      <c r="U58" s="93">
        <f t="shared" ref="U58" si="60">MAX(T58,0)</f>
        <v>0</v>
      </c>
    </row>
    <row r="59" spans="1:21" x14ac:dyDescent="0.2">
      <c r="A59" s="139"/>
      <c r="B59" s="140"/>
      <c r="C59" s="143"/>
      <c r="D59" s="145"/>
      <c r="E59" s="147"/>
      <c r="F59" s="145"/>
      <c r="G59" s="125"/>
      <c r="H59" s="127"/>
      <c r="I59" s="127"/>
      <c r="J59" s="128"/>
      <c r="K59" s="129"/>
      <c r="L59" s="132"/>
      <c r="M59" s="133"/>
      <c r="N59" s="99"/>
      <c r="O59" s="137"/>
      <c r="P59" s="98"/>
      <c r="Q59" s="99"/>
      <c r="R59" s="100"/>
      <c r="S59" s="101"/>
      <c r="T59" s="105"/>
      <c r="U59" s="94"/>
    </row>
    <row r="60" spans="1:21" x14ac:dyDescent="0.2">
      <c r="A60" s="138">
        <v>19</v>
      </c>
      <c r="B60" s="140"/>
      <c r="C60" s="142" t="s">
        <v>30</v>
      </c>
      <c r="D60" s="144" t="str">
        <f>VLOOKUP(C60,$C$73:$J$78,2,FALSE)</f>
        <v>3</v>
      </c>
      <c r="E60" s="146" t="s">
        <v>31</v>
      </c>
      <c r="F60" s="144">
        <f>VLOOKUP(E60,$E$73:$J$78,2,FALSE)</f>
        <v>1</v>
      </c>
      <c r="G60" s="124">
        <v>0</v>
      </c>
      <c r="H60" s="126" t="e">
        <f>VLOOKUP(G60,$G$73:$H$78,2,FALSE)</f>
        <v>#N/A</v>
      </c>
      <c r="I60" s="126" t="e">
        <f t="shared" ref="I60" si="61">D60&amp;F60&amp;H60</f>
        <v>#N/A</v>
      </c>
      <c r="J60" s="128"/>
      <c r="K60" s="129"/>
      <c r="L60" s="132"/>
      <c r="M60" s="133"/>
      <c r="N60" s="97">
        <f>IFERROR(VLOOKUP(I60,$C$84:$D$137,2,FALSE),0)</f>
        <v>0</v>
      </c>
      <c r="O60" s="136"/>
      <c r="P60" s="96">
        <f t="shared" ref="P60" si="62">L60*N60</f>
        <v>0</v>
      </c>
      <c r="Q60" s="97"/>
      <c r="R60" s="100"/>
      <c r="S60" s="101"/>
      <c r="T60" s="104">
        <f t="shared" ref="T60" si="63">SUM(L60*N60-R60)</f>
        <v>0</v>
      </c>
      <c r="U60" s="93">
        <f t="shared" ref="U60" si="64">MAX(T60,0)</f>
        <v>0</v>
      </c>
    </row>
    <row r="61" spans="1:21" x14ac:dyDescent="0.2">
      <c r="A61" s="139"/>
      <c r="B61" s="140"/>
      <c r="C61" s="143"/>
      <c r="D61" s="145"/>
      <c r="E61" s="147"/>
      <c r="F61" s="145"/>
      <c r="G61" s="125"/>
      <c r="H61" s="127"/>
      <c r="I61" s="127"/>
      <c r="J61" s="128"/>
      <c r="K61" s="129"/>
      <c r="L61" s="132"/>
      <c r="M61" s="133"/>
      <c r="N61" s="99"/>
      <c r="O61" s="137"/>
      <c r="P61" s="98"/>
      <c r="Q61" s="99"/>
      <c r="R61" s="100"/>
      <c r="S61" s="101"/>
      <c r="T61" s="105"/>
      <c r="U61" s="94"/>
    </row>
    <row r="62" spans="1:21" x14ac:dyDescent="0.2">
      <c r="A62" s="138">
        <v>20</v>
      </c>
      <c r="B62" s="140"/>
      <c r="C62" s="142" t="s">
        <v>30</v>
      </c>
      <c r="D62" s="144" t="str">
        <f t="shared" ref="D62" si="65">VLOOKUP(C62,$C$73:$J$78,2,FALSE)</f>
        <v>3</v>
      </c>
      <c r="E62" s="146" t="s">
        <v>31</v>
      </c>
      <c r="F62" s="144">
        <f t="shared" ref="F62" si="66">VLOOKUP(E62,$E$73:$J$78,2,FALSE)</f>
        <v>1</v>
      </c>
      <c r="G62" s="124">
        <v>0</v>
      </c>
      <c r="H62" s="126" t="e">
        <f t="shared" ref="H62" si="67">VLOOKUP(G62,$G$73:$H$78,2,FALSE)</f>
        <v>#N/A</v>
      </c>
      <c r="I62" s="126" t="e">
        <f t="shared" ref="I62" si="68">D62&amp;F62&amp;H62</f>
        <v>#N/A</v>
      </c>
      <c r="J62" s="128"/>
      <c r="K62" s="129"/>
      <c r="L62" s="132"/>
      <c r="M62" s="133"/>
      <c r="N62" s="97">
        <f>IFERROR(VLOOKUP(I62,$C$84:$D$137,2,FALSE),0)</f>
        <v>0</v>
      </c>
      <c r="O62" s="136"/>
      <c r="P62" s="96">
        <f t="shared" ref="P62" si="69">L62*N62</f>
        <v>0</v>
      </c>
      <c r="Q62" s="97"/>
      <c r="R62" s="100"/>
      <c r="S62" s="101"/>
      <c r="T62" s="104">
        <f t="shared" ref="T62" si="70">SUM(L62*N62-R62)</f>
        <v>0</v>
      </c>
      <c r="U62" s="93">
        <f t="shared" ref="U62" si="71">MAX(T62,0)</f>
        <v>0</v>
      </c>
    </row>
    <row r="63" spans="1:21" ht="13.8" thickBot="1" x14ac:dyDescent="0.25">
      <c r="A63" s="139"/>
      <c r="B63" s="141"/>
      <c r="C63" s="143"/>
      <c r="D63" s="145"/>
      <c r="E63" s="147"/>
      <c r="F63" s="145"/>
      <c r="G63" s="125"/>
      <c r="H63" s="127"/>
      <c r="I63" s="127"/>
      <c r="J63" s="130"/>
      <c r="K63" s="131"/>
      <c r="L63" s="134"/>
      <c r="M63" s="135"/>
      <c r="N63" s="99"/>
      <c r="O63" s="137"/>
      <c r="P63" s="98"/>
      <c r="Q63" s="99"/>
      <c r="R63" s="102"/>
      <c r="S63" s="103"/>
      <c r="T63" s="105"/>
      <c r="U63" s="94"/>
    </row>
    <row r="64" spans="1:21" x14ac:dyDescent="0.2">
      <c r="A64" s="106" t="s">
        <v>4</v>
      </c>
      <c r="B64" s="107"/>
      <c r="C64" s="108"/>
      <c r="D64" s="108"/>
      <c r="E64" s="108"/>
      <c r="F64" s="108"/>
      <c r="G64" s="108"/>
      <c r="H64" s="108"/>
      <c r="I64" s="108"/>
      <c r="J64" s="107"/>
      <c r="K64" s="109"/>
      <c r="L64" s="113"/>
      <c r="M64" s="113"/>
      <c r="N64" s="115"/>
      <c r="O64" s="115"/>
      <c r="P64" s="116">
        <f>SUM(P24:Q63)</f>
        <v>3314020</v>
      </c>
      <c r="Q64" s="117"/>
      <c r="R64" s="120">
        <f>SUM(R24:S63)</f>
        <v>3259467</v>
      </c>
      <c r="S64" s="120"/>
      <c r="T64" s="122">
        <f>SUM(T24:T63)</f>
        <v>54553</v>
      </c>
      <c r="U64" s="93">
        <f>SUM(U24:U63)</f>
        <v>54553</v>
      </c>
    </row>
    <row r="65" spans="1:21" x14ac:dyDescent="0.2">
      <c r="A65" s="110"/>
      <c r="B65" s="111"/>
      <c r="C65" s="111"/>
      <c r="D65" s="111"/>
      <c r="E65" s="111"/>
      <c r="F65" s="111"/>
      <c r="G65" s="111"/>
      <c r="H65" s="111"/>
      <c r="I65" s="111"/>
      <c r="J65" s="111"/>
      <c r="K65" s="112"/>
      <c r="L65" s="114"/>
      <c r="M65" s="114"/>
      <c r="N65" s="115"/>
      <c r="O65" s="115"/>
      <c r="P65" s="118"/>
      <c r="Q65" s="119"/>
      <c r="R65" s="121"/>
      <c r="S65" s="121"/>
      <c r="T65" s="123"/>
      <c r="U65" s="94"/>
    </row>
    <row r="66" spans="1:21" s="21" customFormat="1" x14ac:dyDescent="0.2">
      <c r="A66" s="21" t="s">
        <v>32</v>
      </c>
    </row>
    <row r="67" spans="1:21" ht="14.25" customHeight="1" x14ac:dyDescent="0.2">
      <c r="A67" s="95" t="s">
        <v>33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</row>
    <row r="68" spans="1:21" x14ac:dyDescent="0.2">
      <c r="A68" s="95" t="s">
        <v>34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</row>
    <row r="69" spans="1:21" x14ac:dyDescent="0.2">
      <c r="A69" s="95" t="s">
        <v>35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</row>
    <row r="70" spans="1:21" x14ac:dyDescent="0.2">
      <c r="A70" s="95" t="s">
        <v>36</v>
      </c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</row>
    <row r="71" spans="1:21" x14ac:dyDescent="0.2">
      <c r="A71" s="4" t="s">
        <v>142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idden="1" x14ac:dyDescent="0.2">
      <c r="C72" s="3" t="s">
        <v>37</v>
      </c>
      <c r="E72" s="3" t="s">
        <v>5</v>
      </c>
      <c r="G72" s="3" t="s">
        <v>38</v>
      </c>
    </row>
    <row r="73" spans="1:21" ht="30" hidden="1" customHeight="1" x14ac:dyDescent="0.2">
      <c r="C73" s="22" t="s">
        <v>39</v>
      </c>
      <c r="D73" s="23" t="s">
        <v>40</v>
      </c>
      <c r="E73" s="23" t="s">
        <v>31</v>
      </c>
      <c r="F73" s="23">
        <v>1</v>
      </c>
      <c r="G73" s="23" t="s">
        <v>41</v>
      </c>
      <c r="H73" s="23">
        <v>1</v>
      </c>
      <c r="I73" s="23"/>
      <c r="J73" s="24"/>
    </row>
    <row r="74" spans="1:21" ht="30" hidden="1" customHeight="1" x14ac:dyDescent="0.2">
      <c r="C74" s="25" t="s">
        <v>42</v>
      </c>
      <c r="D74" s="23" t="s">
        <v>43</v>
      </c>
      <c r="E74" s="23" t="s">
        <v>44</v>
      </c>
      <c r="F74" s="23">
        <v>2</v>
      </c>
      <c r="G74" s="23">
        <v>2</v>
      </c>
      <c r="H74" s="23">
        <v>2</v>
      </c>
      <c r="I74" s="23"/>
      <c r="J74" s="24"/>
    </row>
    <row r="75" spans="1:21" ht="30" hidden="1" customHeight="1" x14ac:dyDescent="0.2">
      <c r="C75" s="25" t="s">
        <v>45</v>
      </c>
      <c r="D75" s="23" t="s">
        <v>46</v>
      </c>
      <c r="E75" s="23" t="s">
        <v>47</v>
      </c>
      <c r="F75" s="23">
        <v>3</v>
      </c>
      <c r="G75" s="23">
        <v>3</v>
      </c>
      <c r="H75" s="23">
        <v>3</v>
      </c>
      <c r="I75" s="23"/>
      <c r="J75" s="24"/>
    </row>
    <row r="76" spans="1:21" ht="30" hidden="1" customHeight="1" x14ac:dyDescent="0.2">
      <c r="C76" s="23"/>
      <c r="D76" s="23"/>
      <c r="E76" s="23"/>
      <c r="F76" s="23"/>
      <c r="G76" s="23">
        <v>4</v>
      </c>
      <c r="H76" s="23">
        <v>4</v>
      </c>
      <c r="I76" s="23"/>
      <c r="J76" s="24"/>
    </row>
    <row r="77" spans="1:21" ht="30" hidden="1" customHeight="1" x14ac:dyDescent="0.2">
      <c r="C77" s="26"/>
      <c r="D77" s="24"/>
      <c r="E77" s="24"/>
      <c r="F77" s="23"/>
      <c r="G77" s="23">
        <v>5</v>
      </c>
      <c r="H77" s="23">
        <v>5</v>
      </c>
      <c r="I77" s="23"/>
      <c r="J77" s="24"/>
    </row>
    <row r="78" spans="1:21" ht="30" hidden="1" customHeight="1" x14ac:dyDescent="0.2">
      <c r="C78" s="24"/>
      <c r="D78" s="24"/>
      <c r="E78" s="24"/>
      <c r="F78" s="23"/>
      <c r="G78" s="23">
        <v>6</v>
      </c>
      <c r="H78" s="23">
        <v>6</v>
      </c>
      <c r="I78" s="23"/>
      <c r="J78" s="24"/>
    </row>
    <row r="79" spans="1:21" ht="30" customHeight="1" x14ac:dyDescent="0.2"/>
    <row r="80" spans="1:21" ht="30" customHeight="1" x14ac:dyDescent="0.2"/>
    <row r="81" spans="3:10" ht="30" customHeight="1" x14ac:dyDescent="0.2"/>
    <row r="82" spans="3:10" ht="30" customHeight="1" x14ac:dyDescent="0.2">
      <c r="C82" s="27"/>
    </row>
    <row r="83" spans="3:10" ht="30" hidden="1" customHeight="1" x14ac:dyDescent="0.2"/>
    <row r="84" spans="3:10" ht="30" hidden="1" customHeight="1" x14ac:dyDescent="0.2">
      <c r="C84" s="28" t="s">
        <v>48</v>
      </c>
      <c r="D84" s="28">
        <v>108000</v>
      </c>
      <c r="E84" s="29"/>
      <c r="F84" s="29"/>
      <c r="G84" s="29"/>
      <c r="H84" s="30"/>
      <c r="I84" s="30"/>
      <c r="J84" s="30"/>
    </row>
    <row r="85" spans="3:10" ht="30" hidden="1" customHeight="1" x14ac:dyDescent="0.2">
      <c r="C85" s="28" t="s">
        <v>49</v>
      </c>
      <c r="D85" s="28">
        <v>122000</v>
      </c>
      <c r="E85" s="29"/>
      <c r="F85" s="29"/>
      <c r="G85" s="29"/>
      <c r="H85" s="30"/>
      <c r="I85" s="30"/>
      <c r="J85" s="30"/>
    </row>
    <row r="86" spans="3:10" ht="30" hidden="1" customHeight="1" x14ac:dyDescent="0.2">
      <c r="C86" s="28" t="s">
        <v>50</v>
      </c>
      <c r="D86" s="28">
        <v>127000</v>
      </c>
      <c r="E86" s="29"/>
      <c r="F86" s="29"/>
      <c r="G86" s="29"/>
      <c r="H86" s="30"/>
      <c r="I86" s="30"/>
      <c r="J86" s="30"/>
    </row>
    <row r="87" spans="3:10" ht="30" hidden="1" customHeight="1" x14ac:dyDescent="0.2">
      <c r="C87" s="28" t="s">
        <v>51</v>
      </c>
      <c r="D87" s="28">
        <v>151000</v>
      </c>
      <c r="E87" s="29"/>
      <c r="F87" s="29"/>
      <c r="G87" s="29"/>
      <c r="H87" s="30"/>
      <c r="I87" s="30"/>
      <c r="J87" s="30"/>
    </row>
    <row r="88" spans="3:10" ht="30" hidden="1" customHeight="1" x14ac:dyDescent="0.2">
      <c r="C88" s="28" t="s">
        <v>52</v>
      </c>
      <c r="D88" s="28">
        <v>188000</v>
      </c>
      <c r="E88" s="29"/>
      <c r="F88" s="29"/>
      <c r="G88" s="29"/>
      <c r="H88" s="30"/>
      <c r="I88" s="30"/>
      <c r="J88" s="30"/>
    </row>
    <row r="89" spans="3:10" ht="30" hidden="1" customHeight="1" x14ac:dyDescent="0.2">
      <c r="C89" s="28" t="s">
        <v>53</v>
      </c>
      <c r="D89" s="28">
        <v>227000</v>
      </c>
      <c r="E89" s="29"/>
      <c r="F89" s="29"/>
      <c r="G89" s="29"/>
      <c r="H89" s="30"/>
      <c r="I89" s="30"/>
      <c r="J89" s="30"/>
    </row>
    <row r="90" spans="3:10" ht="30" hidden="1" customHeight="1" x14ac:dyDescent="0.2">
      <c r="C90" s="28" t="s">
        <v>54</v>
      </c>
      <c r="D90" s="28">
        <v>93000</v>
      </c>
    </row>
    <row r="91" spans="3:10" ht="30" hidden="1" customHeight="1" x14ac:dyDescent="0.2">
      <c r="C91" s="28" t="s">
        <v>55</v>
      </c>
      <c r="D91" s="28">
        <v>107000</v>
      </c>
    </row>
    <row r="92" spans="3:10" ht="30" hidden="1" customHeight="1" x14ac:dyDescent="0.2">
      <c r="C92" s="28" t="s">
        <v>56</v>
      </c>
      <c r="D92" s="28">
        <v>126000</v>
      </c>
    </row>
    <row r="93" spans="3:10" ht="30" hidden="1" customHeight="1" x14ac:dyDescent="0.2">
      <c r="C93" s="28" t="s">
        <v>57</v>
      </c>
      <c r="D93" s="28">
        <v>146000</v>
      </c>
    </row>
    <row r="94" spans="3:10" ht="30" hidden="1" customHeight="1" x14ac:dyDescent="0.2">
      <c r="C94" s="28" t="s">
        <v>58</v>
      </c>
      <c r="D94" s="28">
        <v>177000</v>
      </c>
    </row>
    <row r="95" spans="3:10" ht="30" hidden="1" customHeight="1" x14ac:dyDescent="0.2">
      <c r="C95" s="28" t="s">
        <v>59</v>
      </c>
      <c r="D95" s="28">
        <v>216000</v>
      </c>
    </row>
    <row r="96" spans="3:10" ht="30" hidden="1" customHeight="1" x14ac:dyDescent="0.2">
      <c r="C96" s="28" t="s">
        <v>60</v>
      </c>
      <c r="D96" s="28">
        <v>83000</v>
      </c>
    </row>
    <row r="97" spans="3:4" ht="30" hidden="1" customHeight="1" x14ac:dyDescent="0.2">
      <c r="C97" s="28" t="s">
        <v>61</v>
      </c>
      <c r="D97" s="28">
        <v>97000</v>
      </c>
    </row>
    <row r="98" spans="3:4" ht="30" hidden="1" customHeight="1" x14ac:dyDescent="0.2">
      <c r="C98" s="28" t="s">
        <v>62</v>
      </c>
      <c r="D98" s="28">
        <v>119000</v>
      </c>
    </row>
    <row r="99" spans="3:4" ht="30" hidden="1" customHeight="1" x14ac:dyDescent="0.2">
      <c r="C99" s="28" t="s">
        <v>63</v>
      </c>
      <c r="D99" s="28">
        <v>139000</v>
      </c>
    </row>
    <row r="100" spans="3:4" ht="30" hidden="1" customHeight="1" x14ac:dyDescent="0.2">
      <c r="C100" s="28" t="s">
        <v>64</v>
      </c>
      <c r="D100" s="28">
        <v>170000</v>
      </c>
    </row>
    <row r="101" spans="3:4" ht="30" hidden="1" customHeight="1" x14ac:dyDescent="0.2">
      <c r="C101" s="28" t="s">
        <v>65</v>
      </c>
      <c r="D101" s="28">
        <v>210000</v>
      </c>
    </row>
    <row r="102" spans="3:4" ht="30" hidden="1" customHeight="1" x14ac:dyDescent="0.2">
      <c r="C102" s="28" t="s">
        <v>66</v>
      </c>
      <c r="D102" s="28">
        <v>94000</v>
      </c>
    </row>
    <row r="103" spans="3:4" ht="30" hidden="1" customHeight="1" x14ac:dyDescent="0.2">
      <c r="C103" s="28" t="s">
        <v>67</v>
      </c>
      <c r="D103" s="28">
        <v>107000</v>
      </c>
    </row>
    <row r="104" spans="3:4" ht="30" hidden="1" customHeight="1" x14ac:dyDescent="0.2">
      <c r="C104" s="28" t="s">
        <v>68</v>
      </c>
      <c r="D104" s="28">
        <v>112000</v>
      </c>
    </row>
    <row r="105" spans="3:4" ht="30" hidden="1" customHeight="1" x14ac:dyDescent="0.2">
      <c r="C105" s="28" t="s">
        <v>69</v>
      </c>
      <c r="D105" s="28">
        <v>136000</v>
      </c>
    </row>
    <row r="106" spans="3:4" ht="30" hidden="1" customHeight="1" x14ac:dyDescent="0.2">
      <c r="C106" s="28" t="s">
        <v>70</v>
      </c>
      <c r="D106" s="28">
        <v>172000</v>
      </c>
    </row>
    <row r="107" spans="3:4" ht="30" hidden="1" customHeight="1" x14ac:dyDescent="0.2">
      <c r="C107" s="28" t="s">
        <v>71</v>
      </c>
      <c r="D107" s="28">
        <v>213000</v>
      </c>
    </row>
    <row r="108" spans="3:4" ht="30" hidden="1" customHeight="1" x14ac:dyDescent="0.2">
      <c r="C108" s="28" t="s">
        <v>72</v>
      </c>
      <c r="D108" s="28">
        <v>79000</v>
      </c>
    </row>
    <row r="109" spans="3:4" ht="30" hidden="1" customHeight="1" x14ac:dyDescent="0.2">
      <c r="C109" s="28" t="s">
        <v>73</v>
      </c>
      <c r="D109" s="28">
        <v>92000</v>
      </c>
    </row>
    <row r="110" spans="3:4" ht="30" hidden="1" customHeight="1" x14ac:dyDescent="0.2">
      <c r="C110" s="28" t="s">
        <v>74</v>
      </c>
      <c r="D110" s="28">
        <v>111000</v>
      </c>
    </row>
    <row r="111" spans="3:4" ht="30" hidden="1" customHeight="1" x14ac:dyDescent="0.2">
      <c r="C111" s="28" t="s">
        <v>75</v>
      </c>
      <c r="D111" s="28">
        <v>131000</v>
      </c>
    </row>
    <row r="112" spans="3:4" ht="30" hidden="1" customHeight="1" x14ac:dyDescent="0.2">
      <c r="C112" s="28" t="s">
        <v>76</v>
      </c>
      <c r="D112" s="28">
        <v>161000</v>
      </c>
    </row>
    <row r="113" spans="3:4" ht="30" hidden="1" customHeight="1" x14ac:dyDescent="0.2">
      <c r="C113" s="28" t="s">
        <v>77</v>
      </c>
      <c r="D113" s="28">
        <v>201000</v>
      </c>
    </row>
    <row r="114" spans="3:4" ht="30" hidden="1" customHeight="1" x14ac:dyDescent="0.2">
      <c r="C114" s="28" t="s">
        <v>78</v>
      </c>
      <c r="D114" s="28">
        <v>69000</v>
      </c>
    </row>
    <row r="115" spans="3:4" ht="30" hidden="1" customHeight="1" x14ac:dyDescent="0.2">
      <c r="C115" s="28" t="s">
        <v>79</v>
      </c>
      <c r="D115" s="28">
        <v>82000</v>
      </c>
    </row>
    <row r="116" spans="3:4" ht="30" hidden="1" customHeight="1" x14ac:dyDescent="0.2">
      <c r="C116" s="28" t="s">
        <v>80</v>
      </c>
      <c r="D116" s="28">
        <v>104000</v>
      </c>
    </row>
    <row r="117" spans="3:4" ht="30" hidden="1" customHeight="1" x14ac:dyDescent="0.2">
      <c r="C117" s="28" t="s">
        <v>81</v>
      </c>
      <c r="D117" s="28">
        <v>124000</v>
      </c>
    </row>
    <row r="118" spans="3:4" ht="30" hidden="1" customHeight="1" x14ac:dyDescent="0.2">
      <c r="C118" s="28" t="s">
        <v>82</v>
      </c>
      <c r="D118" s="28">
        <v>154000</v>
      </c>
    </row>
    <row r="119" spans="3:4" ht="30" hidden="1" customHeight="1" x14ac:dyDescent="0.2">
      <c r="C119" s="28" t="s">
        <v>83</v>
      </c>
      <c r="D119" s="28">
        <v>196000</v>
      </c>
    </row>
    <row r="120" spans="3:4" ht="30" hidden="1" customHeight="1" x14ac:dyDescent="0.2">
      <c r="C120" s="28" t="s">
        <v>84</v>
      </c>
      <c r="D120" s="28">
        <v>85000</v>
      </c>
    </row>
    <row r="121" spans="3:4" ht="30" hidden="1" customHeight="1" x14ac:dyDescent="0.2">
      <c r="C121" s="28" t="s">
        <v>85</v>
      </c>
      <c r="D121" s="28">
        <v>97000</v>
      </c>
    </row>
    <row r="122" spans="3:4" ht="30" hidden="1" customHeight="1" x14ac:dyDescent="0.2">
      <c r="C122" s="28" t="s">
        <v>86</v>
      </c>
      <c r="D122" s="28">
        <v>102000</v>
      </c>
    </row>
    <row r="123" spans="3:4" ht="30" hidden="1" customHeight="1" x14ac:dyDescent="0.2">
      <c r="C123" s="28" t="s">
        <v>87</v>
      </c>
      <c r="D123" s="28">
        <v>126000</v>
      </c>
    </row>
    <row r="124" spans="3:4" ht="30" hidden="1" customHeight="1" x14ac:dyDescent="0.2">
      <c r="C124" s="28" t="s">
        <v>88</v>
      </c>
      <c r="D124" s="28">
        <v>162000</v>
      </c>
    </row>
    <row r="125" spans="3:4" ht="30" hidden="1" customHeight="1" x14ac:dyDescent="0.2">
      <c r="C125" s="28" t="s">
        <v>89</v>
      </c>
      <c r="D125" s="28">
        <v>203000</v>
      </c>
    </row>
    <row r="126" spans="3:4" ht="30" hidden="1" customHeight="1" x14ac:dyDescent="0.2">
      <c r="C126" s="28" t="s">
        <v>90</v>
      </c>
      <c r="D126" s="28">
        <v>70000</v>
      </c>
    </row>
    <row r="127" spans="3:4" ht="30" hidden="1" customHeight="1" x14ac:dyDescent="0.2">
      <c r="C127" s="28" t="s">
        <v>91</v>
      </c>
      <c r="D127" s="28">
        <v>82000</v>
      </c>
    </row>
    <row r="128" spans="3:4" ht="30" hidden="1" customHeight="1" x14ac:dyDescent="0.2">
      <c r="C128" s="28" t="s">
        <v>92</v>
      </c>
      <c r="D128" s="28">
        <v>101000</v>
      </c>
    </row>
    <row r="129" spans="3:4" ht="30" hidden="1" customHeight="1" x14ac:dyDescent="0.2">
      <c r="C129" s="28" t="s">
        <v>93</v>
      </c>
      <c r="D129" s="28">
        <v>121000</v>
      </c>
    </row>
    <row r="130" spans="3:4" ht="30" hidden="1" customHeight="1" x14ac:dyDescent="0.2">
      <c r="C130" s="28" t="s">
        <v>94</v>
      </c>
      <c r="D130" s="28">
        <v>151000</v>
      </c>
    </row>
    <row r="131" spans="3:4" ht="30" hidden="1" customHeight="1" x14ac:dyDescent="0.2">
      <c r="C131" s="28" t="s">
        <v>95</v>
      </c>
      <c r="D131" s="28">
        <v>191000</v>
      </c>
    </row>
    <row r="132" spans="3:4" ht="30" hidden="1" customHeight="1" x14ac:dyDescent="0.2">
      <c r="C132" s="28" t="s">
        <v>96</v>
      </c>
      <c r="D132" s="28">
        <v>60000</v>
      </c>
    </row>
    <row r="133" spans="3:4" ht="30" hidden="1" customHeight="1" x14ac:dyDescent="0.2">
      <c r="C133" s="28" t="s">
        <v>97</v>
      </c>
      <c r="D133" s="28">
        <v>72000</v>
      </c>
    </row>
    <row r="134" spans="3:4" ht="30" hidden="1" customHeight="1" x14ac:dyDescent="0.2">
      <c r="C134" s="28" t="s">
        <v>98</v>
      </c>
      <c r="D134" s="28">
        <v>94000</v>
      </c>
    </row>
    <row r="135" spans="3:4" ht="30" hidden="1" customHeight="1" x14ac:dyDescent="0.2">
      <c r="C135" s="28" t="s">
        <v>99</v>
      </c>
      <c r="D135" s="28">
        <v>114000</v>
      </c>
    </row>
    <row r="136" spans="3:4" ht="30" hidden="1" customHeight="1" x14ac:dyDescent="0.2">
      <c r="C136" s="28" t="s">
        <v>100</v>
      </c>
      <c r="D136" s="28">
        <v>144000</v>
      </c>
    </row>
    <row r="137" spans="3:4" ht="30" hidden="1" customHeight="1" x14ac:dyDescent="0.2">
      <c r="C137" s="28" t="s">
        <v>101</v>
      </c>
      <c r="D137" s="28">
        <v>186000</v>
      </c>
    </row>
    <row r="138" spans="3:4" ht="30" customHeight="1" x14ac:dyDescent="0.2">
      <c r="C138" s="29"/>
      <c r="D138" s="29"/>
    </row>
    <row r="139" spans="3:4" ht="30" customHeight="1" x14ac:dyDescent="0.2">
      <c r="C139" s="29"/>
      <c r="D139" s="29"/>
    </row>
    <row r="140" spans="3:4" ht="30" customHeight="1" x14ac:dyDescent="0.2">
      <c r="C140" s="29"/>
      <c r="D140" s="29"/>
    </row>
    <row r="141" spans="3:4" ht="30" customHeight="1" x14ac:dyDescent="0.2">
      <c r="C141" s="29"/>
      <c r="D141" s="29"/>
    </row>
    <row r="142" spans="3:4" ht="30" customHeight="1" x14ac:dyDescent="0.2">
      <c r="C142" s="29"/>
      <c r="D142" s="29"/>
    </row>
    <row r="143" spans="3:4" ht="30" customHeight="1" x14ac:dyDescent="0.2">
      <c r="C143" s="29"/>
      <c r="D143" s="29"/>
    </row>
    <row r="144" spans="3:4" ht="30" customHeight="1" x14ac:dyDescent="0.2">
      <c r="C144" s="29"/>
      <c r="D144" s="29"/>
    </row>
    <row r="145" spans="3:4" ht="30" customHeight="1" x14ac:dyDescent="0.2">
      <c r="C145" s="29"/>
      <c r="D145" s="29"/>
    </row>
    <row r="146" spans="3:4" ht="30" customHeight="1" x14ac:dyDescent="0.2">
      <c r="C146" s="29"/>
      <c r="D146" s="29"/>
    </row>
    <row r="147" spans="3:4" ht="30" customHeight="1" x14ac:dyDescent="0.2">
      <c r="C147" s="29"/>
      <c r="D147" s="29"/>
    </row>
    <row r="148" spans="3:4" x14ac:dyDescent="0.2">
      <c r="C148" s="29"/>
      <c r="D148" s="29"/>
    </row>
    <row r="149" spans="3:4" x14ac:dyDescent="0.2">
      <c r="C149" s="29"/>
      <c r="D149" s="29"/>
    </row>
    <row r="150" spans="3:4" x14ac:dyDescent="0.2">
      <c r="C150" s="29"/>
      <c r="D150" s="29"/>
    </row>
    <row r="151" spans="3:4" x14ac:dyDescent="0.2">
      <c r="C151" s="29"/>
      <c r="D151" s="29"/>
    </row>
  </sheetData>
  <mergeCells count="365">
    <mergeCell ref="A9:B14"/>
    <mergeCell ref="C9:M10"/>
    <mergeCell ref="N9:O14"/>
    <mergeCell ref="P9:Q14"/>
    <mergeCell ref="R9:U14"/>
    <mergeCell ref="C11:G14"/>
    <mergeCell ref="J11:K14"/>
    <mergeCell ref="L11:M14"/>
    <mergeCell ref="P4:Q4"/>
    <mergeCell ref="R4:U4"/>
    <mergeCell ref="P5:Q5"/>
    <mergeCell ref="R5:U5"/>
    <mergeCell ref="P6:Q6"/>
    <mergeCell ref="R6:U6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2:U23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A24:A25"/>
    <mergeCell ref="B24:B25"/>
    <mergeCell ref="C24:C25"/>
    <mergeCell ref="D24:D25"/>
    <mergeCell ref="E24:E25"/>
    <mergeCell ref="F24:F25"/>
    <mergeCell ref="B28:B29"/>
    <mergeCell ref="C28:C29"/>
    <mergeCell ref="D28:D29"/>
    <mergeCell ref="E28:E29"/>
    <mergeCell ref="F28:F29"/>
    <mergeCell ref="G26:G27"/>
    <mergeCell ref="H26:H27"/>
    <mergeCell ref="I26:I27"/>
    <mergeCell ref="U24:U25"/>
    <mergeCell ref="J24:K25"/>
    <mergeCell ref="L24:M25"/>
    <mergeCell ref="N24:O25"/>
    <mergeCell ref="P26:Q27"/>
    <mergeCell ref="R26:S27"/>
    <mergeCell ref="T26:T27"/>
    <mergeCell ref="U26:U27"/>
    <mergeCell ref="J26:K27"/>
    <mergeCell ref="L26:M27"/>
    <mergeCell ref="N26:O27"/>
    <mergeCell ref="P24:Q25"/>
    <mergeCell ref="R24:S25"/>
    <mergeCell ref="T24:T25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K29"/>
    <mergeCell ref="L28:M29"/>
    <mergeCell ref="N28:O29"/>
    <mergeCell ref="P30:Q31"/>
    <mergeCell ref="R30:S31"/>
    <mergeCell ref="T30:T31"/>
    <mergeCell ref="U30:U31"/>
    <mergeCell ref="J30:K31"/>
    <mergeCell ref="L30:M31"/>
    <mergeCell ref="N30:O31"/>
    <mergeCell ref="A28:A29"/>
    <mergeCell ref="L34:M35"/>
    <mergeCell ref="N34:O35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G34:G35"/>
    <mergeCell ref="H34:H35"/>
    <mergeCell ref="I34:I35"/>
    <mergeCell ref="P32:Q33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J34:K35"/>
    <mergeCell ref="R36:S37"/>
    <mergeCell ref="T36:T37"/>
    <mergeCell ref="U36:U37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K37"/>
    <mergeCell ref="L36:M37"/>
    <mergeCell ref="N36:O37"/>
    <mergeCell ref="P38:Q39"/>
    <mergeCell ref="R38:S39"/>
    <mergeCell ref="T38:T39"/>
    <mergeCell ref="U38:U39"/>
    <mergeCell ref="J38:K39"/>
    <mergeCell ref="L38:M39"/>
    <mergeCell ref="N38:O39"/>
    <mergeCell ref="A36:A37"/>
    <mergeCell ref="B36:B37"/>
    <mergeCell ref="B40:B41"/>
    <mergeCell ref="C40:C41"/>
    <mergeCell ref="D40:D41"/>
    <mergeCell ref="E40:E41"/>
    <mergeCell ref="F40:F41"/>
    <mergeCell ref="G38:G39"/>
    <mergeCell ref="H38:H39"/>
    <mergeCell ref="I38:I39"/>
    <mergeCell ref="P36:Q37"/>
    <mergeCell ref="C36:C37"/>
    <mergeCell ref="D36:D37"/>
    <mergeCell ref="E36:E37"/>
    <mergeCell ref="F36:F37"/>
    <mergeCell ref="P40:Q41"/>
    <mergeCell ref="R40:S41"/>
    <mergeCell ref="T40:T41"/>
    <mergeCell ref="U40:U41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K41"/>
    <mergeCell ref="L40:M41"/>
    <mergeCell ref="N40:O41"/>
    <mergeCell ref="P42:Q43"/>
    <mergeCell ref="R42:S43"/>
    <mergeCell ref="T42:T43"/>
    <mergeCell ref="U42:U43"/>
    <mergeCell ref="J42:K43"/>
    <mergeCell ref="L42:M43"/>
    <mergeCell ref="N42:O43"/>
    <mergeCell ref="A40:A41"/>
    <mergeCell ref="L46:M47"/>
    <mergeCell ref="N46:O47"/>
    <mergeCell ref="A44:A45"/>
    <mergeCell ref="B44:B45"/>
    <mergeCell ref="C44:C45"/>
    <mergeCell ref="D44:D45"/>
    <mergeCell ref="E44:E45"/>
    <mergeCell ref="F44:F45"/>
    <mergeCell ref="G42:G43"/>
    <mergeCell ref="H42:H43"/>
    <mergeCell ref="I42:I43"/>
    <mergeCell ref="G46:G47"/>
    <mergeCell ref="H46:H47"/>
    <mergeCell ref="I46:I47"/>
    <mergeCell ref="P44:Q45"/>
    <mergeCell ref="R44:S45"/>
    <mergeCell ref="T44:T45"/>
    <mergeCell ref="U44:U45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K45"/>
    <mergeCell ref="L44:M45"/>
    <mergeCell ref="N44:O45"/>
    <mergeCell ref="P46:Q47"/>
    <mergeCell ref="R46:S47"/>
    <mergeCell ref="T46:T47"/>
    <mergeCell ref="U46:U47"/>
    <mergeCell ref="J46:K47"/>
    <mergeCell ref="R48:S49"/>
    <mergeCell ref="T48:T49"/>
    <mergeCell ref="U48:U49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K49"/>
    <mergeCell ref="L48:M49"/>
    <mergeCell ref="N48:O49"/>
    <mergeCell ref="P50:Q51"/>
    <mergeCell ref="R50:S51"/>
    <mergeCell ref="T50:T51"/>
    <mergeCell ref="U50:U51"/>
    <mergeCell ref="J50:K51"/>
    <mergeCell ref="L50:M51"/>
    <mergeCell ref="N50:O51"/>
    <mergeCell ref="A48:A49"/>
    <mergeCell ref="B48:B49"/>
    <mergeCell ref="B52:B53"/>
    <mergeCell ref="C52:C53"/>
    <mergeCell ref="D52:D53"/>
    <mergeCell ref="E52:E53"/>
    <mergeCell ref="F52:F53"/>
    <mergeCell ref="G50:G51"/>
    <mergeCell ref="H50:H51"/>
    <mergeCell ref="I50:I51"/>
    <mergeCell ref="P48:Q49"/>
    <mergeCell ref="C48:C49"/>
    <mergeCell ref="D48:D49"/>
    <mergeCell ref="E48:E49"/>
    <mergeCell ref="F48:F49"/>
    <mergeCell ref="P52:Q53"/>
    <mergeCell ref="R52:S53"/>
    <mergeCell ref="T52:T53"/>
    <mergeCell ref="U52:U53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K53"/>
    <mergeCell ref="L52:M53"/>
    <mergeCell ref="N52:O53"/>
    <mergeCell ref="P54:Q55"/>
    <mergeCell ref="R54:S55"/>
    <mergeCell ref="T54:T55"/>
    <mergeCell ref="U54:U55"/>
    <mergeCell ref="J54:K55"/>
    <mergeCell ref="L54:M55"/>
    <mergeCell ref="N54:O55"/>
    <mergeCell ref="A52:A53"/>
    <mergeCell ref="L58:M59"/>
    <mergeCell ref="N58:O59"/>
    <mergeCell ref="A56:A57"/>
    <mergeCell ref="B56:B57"/>
    <mergeCell ref="C56:C57"/>
    <mergeCell ref="D56:D57"/>
    <mergeCell ref="E56:E57"/>
    <mergeCell ref="F56:F57"/>
    <mergeCell ref="G54:G55"/>
    <mergeCell ref="H54:H55"/>
    <mergeCell ref="I54:I55"/>
    <mergeCell ref="G58:G59"/>
    <mergeCell ref="H58:H59"/>
    <mergeCell ref="I58:I59"/>
    <mergeCell ref="P56:Q57"/>
    <mergeCell ref="R56:S57"/>
    <mergeCell ref="T56:T57"/>
    <mergeCell ref="U56:U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K57"/>
    <mergeCell ref="L56:M57"/>
    <mergeCell ref="N56:O57"/>
    <mergeCell ref="P58:Q59"/>
    <mergeCell ref="R58:S59"/>
    <mergeCell ref="T58:T59"/>
    <mergeCell ref="U58:U59"/>
    <mergeCell ref="J58:K59"/>
    <mergeCell ref="P60:Q61"/>
    <mergeCell ref="R60:S61"/>
    <mergeCell ref="T60:T61"/>
    <mergeCell ref="U60:U61"/>
    <mergeCell ref="A62:A63"/>
    <mergeCell ref="B62:B63"/>
    <mergeCell ref="C62:C63"/>
    <mergeCell ref="D62:D63"/>
    <mergeCell ref="E62:E63"/>
    <mergeCell ref="F62:F63"/>
    <mergeCell ref="G60:G61"/>
    <mergeCell ref="H60:H61"/>
    <mergeCell ref="I60:I61"/>
    <mergeCell ref="J60:K61"/>
    <mergeCell ref="L60:M61"/>
    <mergeCell ref="N60:O61"/>
    <mergeCell ref="A60:A61"/>
    <mergeCell ref="B60:B61"/>
    <mergeCell ref="C60:C61"/>
    <mergeCell ref="D60:D61"/>
    <mergeCell ref="E60:E61"/>
    <mergeCell ref="F60:F61"/>
    <mergeCell ref="U64:U65"/>
    <mergeCell ref="A67:U67"/>
    <mergeCell ref="A68:U68"/>
    <mergeCell ref="A69:U69"/>
    <mergeCell ref="A70:U70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</mergeCells>
  <phoneticPr fontId="3"/>
  <dataValidations count="3">
    <dataValidation type="list" allowBlank="1" showInputMessage="1" showErrorMessage="1" sqref="G24:G63" xr:uid="{613DA07E-73FA-4C48-A084-311BE293B030}">
      <formula1>"0,1・非該当,2,3,4,5,6"</formula1>
    </dataValidation>
    <dataValidation type="list" allowBlank="1" showInputMessage="1" showErrorMessage="1" sqref="E24:E63" xr:uid="{4ADABA35-09DD-4AE1-8CB5-31E93CC241FF}">
      <formula1>$E$73:$E$75</formula1>
    </dataValidation>
    <dataValidation type="list" allowBlank="1" showInputMessage="1" showErrorMessage="1" sqref="C24:C63" xr:uid="{1625A323-9A72-4034-9987-420CB1C6B7FE}">
      <formula1>$C$73:$C$75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BBC0-7099-43A6-B1E8-116F19632B0F}">
  <sheetPr>
    <tabColor rgb="FFFFFF00"/>
  </sheetPr>
  <dimension ref="A1:J31"/>
  <sheetViews>
    <sheetView topLeftCell="A8" workbookViewId="0">
      <selection activeCell="P27" sqref="P27"/>
    </sheetView>
  </sheetViews>
  <sheetFormatPr defaultColWidth="9" defaultRowHeight="13.2" x14ac:dyDescent="0.2"/>
  <cols>
    <col min="1" max="1" width="9" style="31"/>
    <col min="2" max="2" width="15.77734375" style="31" customWidth="1"/>
    <col min="3" max="7" width="13.6640625" style="31" customWidth="1"/>
    <col min="8" max="10" width="15.109375" style="31" customWidth="1"/>
    <col min="11" max="11" width="3.33203125" style="31" bestFit="1" customWidth="1"/>
    <col min="12" max="16384" width="9" style="31"/>
  </cols>
  <sheetData>
    <row r="1" spans="1:10" ht="18" customHeight="1" x14ac:dyDescent="0.2">
      <c r="A1" s="34" t="s">
        <v>139</v>
      </c>
      <c r="J1" s="32" t="s">
        <v>1</v>
      </c>
    </row>
    <row r="3" spans="1:10" ht="27" customHeight="1" x14ac:dyDescent="0.2">
      <c r="A3" s="33" t="s">
        <v>140</v>
      </c>
      <c r="H3" s="55" t="s">
        <v>143</v>
      </c>
      <c r="I3" s="244"/>
      <c r="J3" s="244"/>
    </row>
    <row r="4" spans="1:10" ht="29.25" customHeight="1" x14ac:dyDescent="0.2">
      <c r="A4" s="34" t="s">
        <v>141</v>
      </c>
      <c r="H4" s="55" t="s">
        <v>0</v>
      </c>
      <c r="I4" s="245"/>
      <c r="J4" s="245"/>
    </row>
    <row r="5" spans="1:10" ht="29.25" customHeight="1" x14ac:dyDescent="0.2">
      <c r="A5" s="34" t="s">
        <v>102</v>
      </c>
      <c r="H5" s="55" t="s">
        <v>6</v>
      </c>
      <c r="I5" s="245"/>
      <c r="J5" s="245"/>
    </row>
    <row r="6" spans="1:10" ht="29.25" customHeight="1" thickBot="1" x14ac:dyDescent="0.25">
      <c r="A6" s="34"/>
    </row>
    <row r="7" spans="1:10" ht="15.75" customHeight="1" thickTop="1" x14ac:dyDescent="0.2">
      <c r="A7" s="35" t="s">
        <v>103</v>
      </c>
      <c r="B7" s="36"/>
      <c r="C7" s="36"/>
      <c r="D7" s="36"/>
      <c r="E7" s="36"/>
      <c r="F7" s="36"/>
      <c r="G7" s="36"/>
      <c r="H7" s="36"/>
      <c r="I7" s="37"/>
    </row>
    <row r="8" spans="1:10" ht="15.75" customHeight="1" x14ac:dyDescent="0.2">
      <c r="A8" s="38" t="s">
        <v>104</v>
      </c>
      <c r="B8" s="39"/>
      <c r="C8" s="39"/>
      <c r="D8" s="39"/>
      <c r="E8" s="39"/>
      <c r="F8" s="39"/>
      <c r="G8" s="39"/>
      <c r="H8" s="39"/>
      <c r="I8" s="40"/>
    </row>
    <row r="9" spans="1:10" ht="15.75" customHeight="1" x14ac:dyDescent="0.2">
      <c r="A9" s="38" t="s">
        <v>105</v>
      </c>
      <c r="B9" s="39"/>
      <c r="C9" s="39"/>
      <c r="D9" s="39"/>
      <c r="E9" s="39"/>
      <c r="F9" s="39"/>
      <c r="G9" s="39"/>
      <c r="H9" s="39"/>
      <c r="I9" s="40"/>
    </row>
    <row r="10" spans="1:10" ht="15.75" customHeight="1" x14ac:dyDescent="0.2">
      <c r="A10" s="38" t="s">
        <v>106</v>
      </c>
      <c r="B10" s="39"/>
      <c r="C10" s="39"/>
      <c r="D10" s="39"/>
      <c r="E10" s="39"/>
      <c r="F10" s="39"/>
      <c r="G10" s="39"/>
      <c r="H10" s="39"/>
      <c r="I10" s="40"/>
    </row>
    <row r="11" spans="1:10" ht="15.75" customHeight="1" x14ac:dyDescent="0.2">
      <c r="A11" s="38" t="s">
        <v>107</v>
      </c>
      <c r="B11" s="39"/>
      <c r="C11" s="39"/>
      <c r="D11" s="39"/>
      <c r="E11" s="39"/>
      <c r="F11" s="39"/>
      <c r="G11" s="39"/>
      <c r="H11" s="39"/>
      <c r="I11" s="40"/>
    </row>
    <row r="12" spans="1:10" ht="15.75" customHeight="1" thickBot="1" x14ac:dyDescent="0.25">
      <c r="A12" s="41" t="s">
        <v>145</v>
      </c>
      <c r="B12" s="42"/>
      <c r="C12" s="42"/>
      <c r="D12" s="42"/>
      <c r="E12" s="42"/>
      <c r="F12" s="42"/>
      <c r="G12" s="42"/>
      <c r="H12" s="42"/>
      <c r="I12" s="43"/>
    </row>
    <row r="13" spans="1:10" ht="20.25" customHeight="1" thickTop="1" thickBot="1" x14ac:dyDescent="0.25"/>
    <row r="14" spans="1:10" ht="20.25" customHeight="1" thickBot="1" x14ac:dyDescent="0.25">
      <c r="A14" s="44" t="s">
        <v>108</v>
      </c>
      <c r="B14" s="77">
        <v>10.96</v>
      </c>
      <c r="C14" s="45" t="s">
        <v>109</v>
      </c>
      <c r="D14" s="46"/>
      <c r="E14" s="47" t="s">
        <v>110</v>
      </c>
      <c r="F14" s="78" t="s">
        <v>157</v>
      </c>
      <c r="G14" s="49" t="s">
        <v>111</v>
      </c>
      <c r="H14" s="50" t="s">
        <v>112</v>
      </c>
      <c r="I14" s="75">
        <f>'(記載例）第２号様式（所要額調書）'!N24</f>
        <v>127000</v>
      </c>
      <c r="J14" s="46" t="s">
        <v>109</v>
      </c>
    </row>
    <row r="15" spans="1:10" ht="20.25" customHeight="1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</row>
    <row r="16" spans="1:10" ht="20.25" customHeight="1" x14ac:dyDescent="0.2">
      <c r="A16" s="246" t="s">
        <v>113</v>
      </c>
      <c r="B16" s="247" t="s">
        <v>114</v>
      </c>
      <c r="C16" s="247"/>
      <c r="D16" s="247"/>
      <c r="E16" s="247"/>
      <c r="F16" s="247"/>
      <c r="G16" s="247"/>
      <c r="H16" s="246" t="s">
        <v>115</v>
      </c>
      <c r="I16" s="246" t="s">
        <v>116</v>
      </c>
      <c r="J16" s="246" t="s">
        <v>117</v>
      </c>
    </row>
    <row r="17" spans="1:10" ht="20.25" customHeight="1" thickBot="1" x14ac:dyDescent="0.25">
      <c r="A17" s="246"/>
      <c r="B17" s="51" t="s">
        <v>118</v>
      </c>
      <c r="C17" s="52" t="s">
        <v>119</v>
      </c>
      <c r="D17" s="51" t="s">
        <v>120</v>
      </c>
      <c r="E17" s="51" t="s">
        <v>121</v>
      </c>
      <c r="F17" s="51" t="s">
        <v>122</v>
      </c>
      <c r="G17" s="51" t="s">
        <v>123</v>
      </c>
      <c r="H17" s="247"/>
      <c r="I17" s="247"/>
      <c r="J17" s="247"/>
    </row>
    <row r="18" spans="1:10" ht="20.25" customHeight="1" x14ac:dyDescent="0.2">
      <c r="A18" s="47" t="s">
        <v>124</v>
      </c>
      <c r="B18" s="79">
        <v>134440</v>
      </c>
      <c r="C18" s="80"/>
      <c r="D18" s="81"/>
      <c r="E18" s="81"/>
      <c r="F18" s="81">
        <v>187</v>
      </c>
      <c r="G18" s="82"/>
      <c r="H18" s="73">
        <f>SUM(B18:G18)</f>
        <v>134627</v>
      </c>
      <c r="I18" s="74">
        <f>ROUNDDOWN(H18*$B$14,0)</f>
        <v>1475511</v>
      </c>
      <c r="J18" s="74">
        <f>MIN(I18,$I$14)</f>
        <v>127000</v>
      </c>
    </row>
    <row r="19" spans="1:10" ht="20.25" customHeight="1" x14ac:dyDescent="0.2">
      <c r="A19" s="47" t="s">
        <v>125</v>
      </c>
      <c r="B19" s="83">
        <v>80000</v>
      </c>
      <c r="C19" s="84"/>
      <c r="D19" s="85"/>
      <c r="E19" s="85"/>
      <c r="F19" s="85"/>
      <c r="G19" s="86"/>
      <c r="H19" s="73">
        <f t="shared" ref="H19:H29" si="0">SUM(B19:G19)</f>
        <v>80000</v>
      </c>
      <c r="I19" s="74">
        <f t="shared" ref="I19:I29" si="1">ROUNDDOWN(H19*$B$14,0)</f>
        <v>876800</v>
      </c>
      <c r="J19" s="74">
        <f t="shared" ref="J19:J29" si="2">MIN(I19,$I$14)</f>
        <v>127000</v>
      </c>
    </row>
    <row r="20" spans="1:10" ht="20.25" customHeight="1" x14ac:dyDescent="0.2">
      <c r="A20" s="47" t="s">
        <v>126</v>
      </c>
      <c r="B20" s="83">
        <v>12000</v>
      </c>
      <c r="C20" s="84"/>
      <c r="D20" s="85"/>
      <c r="E20" s="85"/>
      <c r="F20" s="85"/>
      <c r="G20" s="86"/>
      <c r="H20" s="73">
        <f t="shared" si="0"/>
        <v>12000</v>
      </c>
      <c r="I20" s="74">
        <f t="shared" si="1"/>
        <v>131520</v>
      </c>
      <c r="J20" s="74">
        <f>MIN(I20,$I$14)</f>
        <v>127000</v>
      </c>
    </row>
    <row r="21" spans="1:10" ht="20.25" customHeight="1" x14ac:dyDescent="0.2">
      <c r="A21" s="47" t="s">
        <v>127</v>
      </c>
      <c r="B21" s="83">
        <v>12000</v>
      </c>
      <c r="C21" s="84"/>
      <c r="D21" s="85"/>
      <c r="E21" s="85"/>
      <c r="F21" s="85"/>
      <c r="G21" s="86"/>
      <c r="H21" s="73">
        <f t="shared" si="0"/>
        <v>12000</v>
      </c>
      <c r="I21" s="74">
        <f t="shared" si="1"/>
        <v>131520</v>
      </c>
      <c r="J21" s="74">
        <f t="shared" si="2"/>
        <v>127000</v>
      </c>
    </row>
    <row r="22" spans="1:10" ht="20.25" customHeight="1" x14ac:dyDescent="0.2">
      <c r="A22" s="47" t="s">
        <v>128</v>
      </c>
      <c r="B22" s="83">
        <v>13600</v>
      </c>
      <c r="C22" s="84"/>
      <c r="D22" s="85"/>
      <c r="E22" s="85"/>
      <c r="F22" s="85"/>
      <c r="G22" s="86"/>
      <c r="H22" s="73">
        <f t="shared" si="0"/>
        <v>13600</v>
      </c>
      <c r="I22" s="74">
        <f t="shared" si="1"/>
        <v>149056</v>
      </c>
      <c r="J22" s="74">
        <f>MIN(I22,$I$14)</f>
        <v>127000</v>
      </c>
    </row>
    <row r="23" spans="1:10" ht="20.25" customHeight="1" x14ac:dyDescent="0.2">
      <c r="A23" s="47" t="s">
        <v>129</v>
      </c>
      <c r="B23" s="83">
        <v>12000</v>
      </c>
      <c r="C23" s="84"/>
      <c r="D23" s="85"/>
      <c r="E23" s="85"/>
      <c r="F23" s="85"/>
      <c r="G23" s="86"/>
      <c r="H23" s="73">
        <f t="shared" si="0"/>
        <v>12000</v>
      </c>
      <c r="I23" s="74">
        <f t="shared" si="1"/>
        <v>131520</v>
      </c>
      <c r="J23" s="74">
        <f t="shared" si="2"/>
        <v>127000</v>
      </c>
    </row>
    <row r="24" spans="1:10" ht="20.25" customHeight="1" x14ac:dyDescent="0.2">
      <c r="A24" s="47" t="s">
        <v>130</v>
      </c>
      <c r="B24" s="83">
        <v>12000</v>
      </c>
      <c r="C24" s="84"/>
      <c r="D24" s="85"/>
      <c r="E24" s="85"/>
      <c r="F24" s="85"/>
      <c r="G24" s="86"/>
      <c r="H24" s="73">
        <f t="shared" si="0"/>
        <v>12000</v>
      </c>
      <c r="I24" s="74">
        <f t="shared" si="1"/>
        <v>131520</v>
      </c>
      <c r="J24" s="74">
        <f t="shared" si="2"/>
        <v>127000</v>
      </c>
    </row>
    <row r="25" spans="1:10" ht="20.25" customHeight="1" x14ac:dyDescent="0.2">
      <c r="A25" s="47" t="s">
        <v>131</v>
      </c>
      <c r="B25" s="83">
        <v>10800</v>
      </c>
      <c r="C25" s="84"/>
      <c r="D25" s="85"/>
      <c r="E25" s="85"/>
      <c r="F25" s="85">
        <v>374</v>
      </c>
      <c r="G25" s="86"/>
      <c r="H25" s="73">
        <f t="shared" si="0"/>
        <v>11174</v>
      </c>
      <c r="I25" s="74">
        <f t="shared" si="1"/>
        <v>122467</v>
      </c>
      <c r="J25" s="74">
        <f t="shared" si="2"/>
        <v>122467</v>
      </c>
    </row>
    <row r="26" spans="1:10" ht="20.25" customHeight="1" x14ac:dyDescent="0.2">
      <c r="A26" s="47" t="s">
        <v>132</v>
      </c>
      <c r="B26" s="83">
        <v>12000</v>
      </c>
      <c r="C26" s="84"/>
      <c r="D26" s="85"/>
      <c r="E26" s="85"/>
      <c r="F26" s="85"/>
      <c r="G26" s="86"/>
      <c r="H26" s="73">
        <f t="shared" si="0"/>
        <v>12000</v>
      </c>
      <c r="I26" s="74">
        <f t="shared" si="1"/>
        <v>131520</v>
      </c>
      <c r="J26" s="74">
        <f t="shared" si="2"/>
        <v>127000</v>
      </c>
    </row>
    <row r="27" spans="1:10" ht="20.25" customHeight="1" x14ac:dyDescent="0.2">
      <c r="A27" s="47" t="s">
        <v>133</v>
      </c>
      <c r="B27" s="83">
        <v>12000</v>
      </c>
      <c r="C27" s="84"/>
      <c r="D27" s="85"/>
      <c r="E27" s="85"/>
      <c r="F27" s="85"/>
      <c r="G27" s="86"/>
      <c r="H27" s="73">
        <f t="shared" si="0"/>
        <v>12000</v>
      </c>
      <c r="I27" s="74">
        <f t="shared" si="1"/>
        <v>131520</v>
      </c>
      <c r="J27" s="74">
        <f t="shared" si="2"/>
        <v>127000</v>
      </c>
    </row>
    <row r="28" spans="1:10" ht="20.25" customHeight="1" x14ac:dyDescent="0.2">
      <c r="A28" s="47" t="s">
        <v>134</v>
      </c>
      <c r="B28" s="83">
        <v>12000</v>
      </c>
      <c r="C28" s="84"/>
      <c r="D28" s="85"/>
      <c r="E28" s="85"/>
      <c r="F28" s="85"/>
      <c r="G28" s="86"/>
      <c r="H28" s="73">
        <f t="shared" si="0"/>
        <v>12000</v>
      </c>
      <c r="I28" s="74">
        <f t="shared" si="1"/>
        <v>131520</v>
      </c>
      <c r="J28" s="74">
        <f t="shared" si="2"/>
        <v>127000</v>
      </c>
    </row>
    <row r="29" spans="1:10" ht="20.25" customHeight="1" thickBot="1" x14ac:dyDescent="0.25">
      <c r="A29" s="47" t="s">
        <v>135</v>
      </c>
      <c r="B29" s="87">
        <v>12000</v>
      </c>
      <c r="C29" s="88"/>
      <c r="D29" s="89"/>
      <c r="E29" s="89"/>
      <c r="F29" s="89"/>
      <c r="G29" s="90"/>
      <c r="H29" s="73">
        <f t="shared" si="0"/>
        <v>12000</v>
      </c>
      <c r="I29" s="74">
        <f t="shared" si="1"/>
        <v>131520</v>
      </c>
      <c r="J29" s="74">
        <f t="shared" si="2"/>
        <v>127000</v>
      </c>
    </row>
    <row r="30" spans="1:10" ht="12" customHeight="1" x14ac:dyDescent="0.2"/>
    <row r="31" spans="1:10" ht="24.75" customHeight="1" x14ac:dyDescent="0.2">
      <c r="A31" s="239" t="s">
        <v>136</v>
      </c>
      <c r="B31" s="240"/>
      <c r="C31" s="241"/>
      <c r="D31" s="53">
        <f>SUM(J18:J29)</f>
        <v>1519467</v>
      </c>
      <c r="E31" s="242" t="s">
        <v>146</v>
      </c>
      <c r="F31" s="243"/>
      <c r="G31" s="243"/>
      <c r="H31" s="243"/>
      <c r="I31" s="243"/>
      <c r="J31" s="243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U151"/>
  <sheetViews>
    <sheetView zoomScale="85" zoomScaleNormal="85" workbookViewId="0">
      <selection activeCell="R24" sqref="R24:S25"/>
    </sheetView>
  </sheetViews>
  <sheetFormatPr defaultColWidth="9" defaultRowHeight="13.2" x14ac:dyDescent="0.2"/>
  <cols>
    <col min="1" max="1" width="2.88671875" style="3" customWidth="1"/>
    <col min="2" max="2" width="16.33203125" style="3" customWidth="1"/>
    <col min="3" max="3" width="13.6640625" style="3" customWidth="1"/>
    <col min="4" max="4" width="7.44140625" style="3" hidden="1" customWidth="1"/>
    <col min="5" max="5" width="9" style="3" customWidth="1"/>
    <col min="6" max="6" width="7.6640625" style="3" hidden="1" customWidth="1"/>
    <col min="7" max="7" width="9" style="3" customWidth="1"/>
    <col min="8" max="8" width="6" style="3" hidden="1" customWidth="1"/>
    <col min="9" max="9" width="6.88671875" style="3" hidden="1" customWidth="1"/>
    <col min="10" max="10" width="19" style="3" customWidth="1"/>
    <col min="11" max="11" width="17.44140625" style="3" customWidth="1"/>
    <col min="12" max="19" width="8" style="3" customWidth="1"/>
    <col min="20" max="21" width="15.6640625" style="3" customWidth="1"/>
    <col min="22" max="16384" width="9" style="3"/>
  </cols>
  <sheetData>
    <row r="1" spans="1:21" ht="16.2" x14ac:dyDescent="0.2">
      <c r="A1" s="1" t="s">
        <v>137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54" t="s">
        <v>159</v>
      </c>
    </row>
    <row r="2" spans="1:21" ht="16.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6.2" x14ac:dyDescent="0.2">
      <c r="A3" s="1" t="s">
        <v>138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6.2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237" t="s">
        <v>143</v>
      </c>
      <c r="Q4" s="237"/>
      <c r="R4" s="248"/>
      <c r="S4" s="248"/>
      <c r="T4" s="248"/>
      <c r="U4" s="248"/>
    </row>
    <row r="5" spans="1:21" ht="26.2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37" t="s">
        <v>0</v>
      </c>
      <c r="Q5" s="237"/>
      <c r="R5" s="248"/>
      <c r="S5" s="248"/>
      <c r="T5" s="248"/>
      <c r="U5" s="248"/>
    </row>
    <row r="6" spans="1:21" ht="26.2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37" t="s">
        <v>6</v>
      </c>
      <c r="Q6" s="237"/>
      <c r="R6" s="248"/>
      <c r="S6" s="248"/>
      <c r="T6" s="248"/>
      <c r="U6" s="248"/>
    </row>
    <row r="7" spans="1:21" ht="8.2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5"/>
      <c r="T7" s="5"/>
      <c r="U7" s="5"/>
    </row>
    <row r="8" spans="1:21" s="10" customFormat="1" ht="17.25" customHeight="1" x14ac:dyDescent="0.2">
      <c r="A8" s="6" t="s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9" t="s">
        <v>8</v>
      </c>
    </row>
    <row r="9" spans="1:21" x14ac:dyDescent="0.2">
      <c r="A9" s="190" t="s">
        <v>9</v>
      </c>
      <c r="B9" s="190"/>
      <c r="C9" s="190" t="s">
        <v>3</v>
      </c>
      <c r="D9" s="190"/>
      <c r="E9" s="190"/>
      <c r="F9" s="190"/>
      <c r="G9" s="190"/>
      <c r="H9" s="190"/>
      <c r="I9" s="190"/>
      <c r="J9" s="190"/>
      <c r="K9" s="190"/>
      <c r="L9" s="190"/>
      <c r="M9" s="196"/>
      <c r="N9" s="230" t="s">
        <v>151</v>
      </c>
      <c r="O9" s="231"/>
      <c r="P9" s="230" t="s">
        <v>11</v>
      </c>
      <c r="Q9" s="231"/>
      <c r="R9" s="232" t="s">
        <v>12</v>
      </c>
      <c r="S9" s="233"/>
      <c r="T9" s="233"/>
      <c r="U9" s="223"/>
    </row>
    <row r="10" spans="1:21" x14ac:dyDescent="0.2">
      <c r="A10" s="196"/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231"/>
      <c r="O10" s="231"/>
      <c r="P10" s="231"/>
      <c r="Q10" s="231"/>
      <c r="R10" s="234"/>
      <c r="S10" s="235"/>
      <c r="T10" s="235"/>
      <c r="U10" s="236"/>
    </row>
    <row r="11" spans="1:21" ht="16.95" customHeight="1" x14ac:dyDescent="0.2">
      <c r="A11" s="196"/>
      <c r="B11" s="196"/>
      <c r="C11" s="195" t="s">
        <v>13</v>
      </c>
      <c r="D11" s="195"/>
      <c r="E11" s="195"/>
      <c r="F11" s="195"/>
      <c r="G11" s="196"/>
      <c r="H11" s="11"/>
      <c r="I11" s="11"/>
      <c r="J11" s="195" t="s">
        <v>150</v>
      </c>
      <c r="K11" s="196"/>
      <c r="L11" s="195" t="s">
        <v>14</v>
      </c>
      <c r="M11" s="196"/>
      <c r="N11" s="231"/>
      <c r="O11" s="231"/>
      <c r="P11" s="231"/>
      <c r="Q11" s="231"/>
      <c r="R11" s="234"/>
      <c r="S11" s="235"/>
      <c r="T11" s="235"/>
      <c r="U11" s="236"/>
    </row>
    <row r="12" spans="1:21" ht="16.95" customHeight="1" x14ac:dyDescent="0.2">
      <c r="A12" s="196"/>
      <c r="B12" s="196"/>
      <c r="C12" s="196"/>
      <c r="D12" s="196"/>
      <c r="E12" s="196"/>
      <c r="F12" s="196"/>
      <c r="G12" s="196"/>
      <c r="H12" s="11"/>
      <c r="I12" s="11"/>
      <c r="J12" s="196"/>
      <c r="K12" s="196"/>
      <c r="L12" s="196"/>
      <c r="M12" s="196"/>
      <c r="N12" s="231"/>
      <c r="O12" s="231"/>
      <c r="P12" s="231"/>
      <c r="Q12" s="231"/>
      <c r="R12" s="234"/>
      <c r="S12" s="235"/>
      <c r="T12" s="235"/>
      <c r="U12" s="236"/>
    </row>
    <row r="13" spans="1:21" ht="16.95" customHeight="1" x14ac:dyDescent="0.2">
      <c r="A13" s="196"/>
      <c r="B13" s="196"/>
      <c r="C13" s="196"/>
      <c r="D13" s="196"/>
      <c r="E13" s="196"/>
      <c r="F13" s="196"/>
      <c r="G13" s="196"/>
      <c r="H13" s="11"/>
      <c r="I13" s="11"/>
      <c r="J13" s="196"/>
      <c r="K13" s="196"/>
      <c r="L13" s="196"/>
      <c r="M13" s="196"/>
      <c r="N13" s="231"/>
      <c r="O13" s="231"/>
      <c r="P13" s="231"/>
      <c r="Q13" s="231"/>
      <c r="R13" s="234"/>
      <c r="S13" s="235"/>
      <c r="T13" s="235"/>
      <c r="U13" s="236"/>
    </row>
    <row r="14" spans="1:21" ht="16.95" customHeight="1" thickBot="1" x14ac:dyDescent="0.25">
      <c r="A14" s="197"/>
      <c r="B14" s="197"/>
      <c r="C14" s="196"/>
      <c r="D14" s="196"/>
      <c r="E14" s="196"/>
      <c r="F14" s="196"/>
      <c r="G14" s="196"/>
      <c r="H14" s="11"/>
      <c r="I14" s="11"/>
      <c r="J14" s="197"/>
      <c r="K14" s="197"/>
      <c r="L14" s="196"/>
      <c r="M14" s="196"/>
      <c r="N14" s="231"/>
      <c r="O14" s="231"/>
      <c r="P14" s="231"/>
      <c r="Q14" s="231"/>
      <c r="R14" s="224"/>
      <c r="S14" s="192"/>
      <c r="T14" s="192"/>
      <c r="U14" s="225"/>
    </row>
    <row r="15" spans="1:21" x14ac:dyDescent="0.2">
      <c r="A15" s="256"/>
      <c r="B15" s="257"/>
      <c r="C15" s="258"/>
      <c r="D15" s="259"/>
      <c r="E15" s="259"/>
      <c r="F15" s="259"/>
      <c r="G15" s="259"/>
      <c r="H15" s="12"/>
      <c r="I15" s="13"/>
      <c r="J15" s="260"/>
      <c r="K15" s="261"/>
      <c r="L15" s="213">
        <f>C15-J15</f>
        <v>0</v>
      </c>
      <c r="M15" s="214"/>
      <c r="N15" s="215">
        <f>U64</f>
        <v>0</v>
      </c>
      <c r="O15" s="216"/>
      <c r="P15" s="217">
        <f>MIN(L15:O15)</f>
        <v>0</v>
      </c>
      <c r="Q15" s="218"/>
      <c r="R15" s="175"/>
      <c r="S15" s="176"/>
      <c r="T15" s="176"/>
      <c r="U15" s="177"/>
    </row>
    <row r="16" spans="1:21" x14ac:dyDescent="0.2">
      <c r="A16" s="128"/>
      <c r="B16" s="129"/>
      <c r="C16" s="258"/>
      <c r="D16" s="259"/>
      <c r="E16" s="259"/>
      <c r="F16" s="259"/>
      <c r="G16" s="259"/>
      <c r="H16" s="12"/>
      <c r="I16" s="13"/>
      <c r="J16" s="262"/>
      <c r="K16" s="263"/>
      <c r="L16" s="213"/>
      <c r="M16" s="214"/>
      <c r="N16" s="216"/>
      <c r="O16" s="216"/>
      <c r="P16" s="219"/>
      <c r="Q16" s="220"/>
      <c r="R16" s="178"/>
      <c r="S16" s="179"/>
      <c r="T16" s="179"/>
      <c r="U16" s="180"/>
    </row>
    <row r="17" spans="1:21" ht="13.8" thickBot="1" x14ac:dyDescent="0.25">
      <c r="A17" s="130"/>
      <c r="B17" s="131"/>
      <c r="C17" s="258"/>
      <c r="D17" s="259"/>
      <c r="E17" s="259"/>
      <c r="F17" s="259"/>
      <c r="G17" s="259"/>
      <c r="H17" s="12"/>
      <c r="I17" s="13"/>
      <c r="J17" s="264"/>
      <c r="K17" s="265"/>
      <c r="L17" s="213"/>
      <c r="M17" s="214"/>
      <c r="N17" s="216"/>
      <c r="O17" s="216"/>
      <c r="P17" s="221"/>
      <c r="Q17" s="222"/>
      <c r="R17" s="181"/>
      <c r="S17" s="182"/>
      <c r="T17" s="182"/>
      <c r="U17" s="183"/>
    </row>
    <row r="18" spans="1:21" x14ac:dyDescent="0.2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">
      <c r="A19" s="4" t="s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7.25" customHeight="1" x14ac:dyDescent="0.2">
      <c r="A21" s="14" t="s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84" t="s">
        <v>2</v>
      </c>
      <c r="U21" s="184"/>
    </row>
    <row r="22" spans="1:21" ht="18.75" customHeight="1" x14ac:dyDescent="0.2">
      <c r="A22" s="185" t="s">
        <v>18</v>
      </c>
      <c r="B22" s="187" t="s">
        <v>19</v>
      </c>
      <c r="C22" s="189" t="s">
        <v>20</v>
      </c>
      <c r="D22" s="15"/>
      <c r="E22" s="191" t="s">
        <v>21</v>
      </c>
      <c r="F22" s="16"/>
      <c r="G22" s="193" t="s">
        <v>22</v>
      </c>
      <c r="H22" s="17"/>
      <c r="I22" s="17"/>
      <c r="J22" s="195" t="s">
        <v>23</v>
      </c>
      <c r="K22" s="196"/>
      <c r="L22" s="195" t="s">
        <v>24</v>
      </c>
      <c r="M22" s="196"/>
      <c r="N22" s="198" t="s">
        <v>25</v>
      </c>
      <c r="O22" s="196"/>
      <c r="P22" s="193" t="s">
        <v>26</v>
      </c>
      <c r="Q22" s="223"/>
      <c r="R22" s="226" t="s">
        <v>27</v>
      </c>
      <c r="S22" s="227"/>
      <c r="T22" s="187" t="s">
        <v>28</v>
      </c>
      <c r="U22" s="187" t="s">
        <v>29</v>
      </c>
    </row>
    <row r="23" spans="1:21" ht="18.75" customHeight="1" thickBot="1" x14ac:dyDescent="0.25">
      <c r="A23" s="186"/>
      <c r="B23" s="188"/>
      <c r="C23" s="190"/>
      <c r="D23" s="18"/>
      <c r="E23" s="192"/>
      <c r="F23" s="19"/>
      <c r="G23" s="194"/>
      <c r="H23" s="20"/>
      <c r="I23" s="20"/>
      <c r="J23" s="197"/>
      <c r="K23" s="197"/>
      <c r="L23" s="197"/>
      <c r="M23" s="197"/>
      <c r="N23" s="196"/>
      <c r="O23" s="196"/>
      <c r="P23" s="224"/>
      <c r="Q23" s="225"/>
      <c r="R23" s="185"/>
      <c r="S23" s="185"/>
      <c r="T23" s="228"/>
      <c r="U23" s="229"/>
    </row>
    <row r="24" spans="1:21" x14ac:dyDescent="0.2">
      <c r="A24" s="138">
        <v>1</v>
      </c>
      <c r="B24" s="253"/>
      <c r="C24" s="142" t="s">
        <v>30</v>
      </c>
      <c r="D24" s="144" t="str">
        <f>VLOOKUP(C24,$C$73:$J$78,2,FALSE)</f>
        <v>3</v>
      </c>
      <c r="E24" s="146" t="s">
        <v>31</v>
      </c>
      <c r="F24" s="144">
        <f>VLOOKUP(E24,$E$73:$J$78,2,FALSE)</f>
        <v>1</v>
      </c>
      <c r="G24" s="124">
        <v>0</v>
      </c>
      <c r="H24" s="126" t="e">
        <f>VLOOKUP(G24,$G$73:$H$78,2,FALSE)</f>
        <v>#N/A</v>
      </c>
      <c r="I24" s="126" t="e">
        <f>D24&amp;F24&amp;H24</f>
        <v>#N/A</v>
      </c>
      <c r="J24" s="249"/>
      <c r="K24" s="250"/>
      <c r="L24" s="251"/>
      <c r="M24" s="252"/>
      <c r="N24" s="97">
        <f>IFERROR(VLOOKUP(I24,$C$84:$D$137,2,FALSE),0)</f>
        <v>0</v>
      </c>
      <c r="O24" s="136"/>
      <c r="P24" s="96">
        <f>L24*N24</f>
        <v>0</v>
      </c>
      <c r="Q24" s="97"/>
      <c r="R24" s="254"/>
      <c r="S24" s="255"/>
      <c r="T24" s="104">
        <f>SUM(L24*N24-R24)</f>
        <v>0</v>
      </c>
      <c r="U24" s="93">
        <f>MAX(T24,0)</f>
        <v>0</v>
      </c>
    </row>
    <row r="25" spans="1:21" x14ac:dyDescent="0.2">
      <c r="A25" s="139"/>
      <c r="B25" s="140"/>
      <c r="C25" s="143"/>
      <c r="D25" s="145"/>
      <c r="E25" s="147"/>
      <c r="F25" s="145"/>
      <c r="G25" s="125"/>
      <c r="H25" s="127"/>
      <c r="I25" s="127"/>
      <c r="J25" s="149"/>
      <c r="K25" s="150"/>
      <c r="L25" s="132"/>
      <c r="M25" s="133"/>
      <c r="N25" s="99"/>
      <c r="O25" s="137"/>
      <c r="P25" s="98"/>
      <c r="Q25" s="99"/>
      <c r="R25" s="100"/>
      <c r="S25" s="101"/>
      <c r="T25" s="105"/>
      <c r="U25" s="94"/>
    </row>
    <row r="26" spans="1:21" ht="13.5" customHeight="1" x14ac:dyDescent="0.2">
      <c r="A26" s="138">
        <v>2</v>
      </c>
      <c r="B26" s="140"/>
      <c r="C26" s="142" t="s">
        <v>30</v>
      </c>
      <c r="D26" s="144" t="str">
        <f>VLOOKUP(C26,$C$73:$J$78,2,FALSE)</f>
        <v>3</v>
      </c>
      <c r="E26" s="146" t="s">
        <v>31</v>
      </c>
      <c r="F26" s="144">
        <f>VLOOKUP(E26,$E$73:$J$78,2,FALSE)</f>
        <v>1</v>
      </c>
      <c r="G26" s="124">
        <v>0</v>
      </c>
      <c r="H26" s="126" t="e">
        <f>VLOOKUP(G26,$G$73:$H$78,2,FALSE)</f>
        <v>#N/A</v>
      </c>
      <c r="I26" s="126" t="e">
        <f t="shared" ref="I26" si="0">D26&amp;F26&amp;H26</f>
        <v>#N/A</v>
      </c>
      <c r="J26" s="149"/>
      <c r="K26" s="150"/>
      <c r="L26" s="132"/>
      <c r="M26" s="133"/>
      <c r="N26" s="97">
        <f>IFERROR(VLOOKUP(I26,$C$84:$D$137,2,FALSE),0)</f>
        <v>0</v>
      </c>
      <c r="O26" s="136"/>
      <c r="P26" s="96">
        <f t="shared" ref="P26" si="1">L26*N26</f>
        <v>0</v>
      </c>
      <c r="Q26" s="97"/>
      <c r="R26" s="148"/>
      <c r="S26" s="101"/>
      <c r="T26" s="104">
        <f>SUM(L26*N26-R26)</f>
        <v>0</v>
      </c>
      <c r="U26" s="93">
        <f t="shared" ref="U26" si="2">MAX(T26,0)</f>
        <v>0</v>
      </c>
    </row>
    <row r="27" spans="1:21" x14ac:dyDescent="0.2">
      <c r="A27" s="139"/>
      <c r="B27" s="140"/>
      <c r="C27" s="143"/>
      <c r="D27" s="145"/>
      <c r="E27" s="147"/>
      <c r="F27" s="145"/>
      <c r="G27" s="125"/>
      <c r="H27" s="127"/>
      <c r="I27" s="127"/>
      <c r="J27" s="149"/>
      <c r="K27" s="150"/>
      <c r="L27" s="132"/>
      <c r="M27" s="133"/>
      <c r="N27" s="99"/>
      <c r="O27" s="137"/>
      <c r="P27" s="98"/>
      <c r="Q27" s="99"/>
      <c r="R27" s="100"/>
      <c r="S27" s="101"/>
      <c r="T27" s="105"/>
      <c r="U27" s="94"/>
    </row>
    <row r="28" spans="1:21" x14ac:dyDescent="0.2">
      <c r="A28" s="138">
        <v>3</v>
      </c>
      <c r="B28" s="140"/>
      <c r="C28" s="142" t="s">
        <v>30</v>
      </c>
      <c r="D28" s="144" t="str">
        <f>VLOOKUP(C28,$C$73:$J$78,2,FALSE)</f>
        <v>3</v>
      </c>
      <c r="E28" s="146" t="s">
        <v>31</v>
      </c>
      <c r="F28" s="144">
        <f>VLOOKUP(E28,$E$73:$J$78,2,FALSE)</f>
        <v>1</v>
      </c>
      <c r="G28" s="124">
        <v>0</v>
      </c>
      <c r="H28" s="126" t="e">
        <f>VLOOKUP(G28,$G$73:$H$78,2,FALSE)</f>
        <v>#N/A</v>
      </c>
      <c r="I28" s="126" t="e">
        <f t="shared" ref="I28" si="3">D28&amp;F28&amp;H28</f>
        <v>#N/A</v>
      </c>
      <c r="J28" s="149"/>
      <c r="K28" s="150"/>
      <c r="L28" s="132"/>
      <c r="M28" s="133"/>
      <c r="N28" s="97">
        <f>IFERROR(VLOOKUP(I28,$C$84:$D$137,2,FALSE),0)</f>
        <v>0</v>
      </c>
      <c r="O28" s="136"/>
      <c r="P28" s="96">
        <f t="shared" ref="P28" si="4">L28*N28</f>
        <v>0</v>
      </c>
      <c r="Q28" s="97"/>
      <c r="R28" s="148"/>
      <c r="S28" s="101"/>
      <c r="T28" s="104">
        <f>SUM(L28*N28-R28)</f>
        <v>0</v>
      </c>
      <c r="U28" s="93">
        <f t="shared" ref="U28" si="5">MAX(T28,0)</f>
        <v>0</v>
      </c>
    </row>
    <row r="29" spans="1:21" x14ac:dyDescent="0.2">
      <c r="A29" s="139"/>
      <c r="B29" s="140"/>
      <c r="C29" s="143"/>
      <c r="D29" s="145"/>
      <c r="E29" s="147"/>
      <c r="F29" s="145"/>
      <c r="G29" s="125"/>
      <c r="H29" s="127"/>
      <c r="I29" s="127"/>
      <c r="J29" s="149"/>
      <c r="K29" s="150"/>
      <c r="L29" s="132"/>
      <c r="M29" s="133"/>
      <c r="N29" s="99"/>
      <c r="O29" s="137"/>
      <c r="P29" s="98"/>
      <c r="Q29" s="99"/>
      <c r="R29" s="100"/>
      <c r="S29" s="101"/>
      <c r="T29" s="105"/>
      <c r="U29" s="94"/>
    </row>
    <row r="30" spans="1:21" x14ac:dyDescent="0.2">
      <c r="A30" s="138">
        <v>4</v>
      </c>
      <c r="B30" s="140"/>
      <c r="C30" s="142" t="s">
        <v>30</v>
      </c>
      <c r="D30" s="144" t="str">
        <f>VLOOKUP(C30,$C$73:$J$78,2,FALSE)</f>
        <v>3</v>
      </c>
      <c r="E30" s="146" t="s">
        <v>31</v>
      </c>
      <c r="F30" s="144">
        <f>VLOOKUP(E30,$E$73:$J$78,2,FALSE)</f>
        <v>1</v>
      </c>
      <c r="G30" s="124">
        <v>0</v>
      </c>
      <c r="H30" s="126" t="e">
        <f>VLOOKUP(G30,$G$73:$H$78,2,FALSE)</f>
        <v>#N/A</v>
      </c>
      <c r="I30" s="126" t="e">
        <f t="shared" ref="I30" si="6">D30&amp;F30&amp;H30</f>
        <v>#N/A</v>
      </c>
      <c r="J30" s="149"/>
      <c r="K30" s="150"/>
      <c r="L30" s="132"/>
      <c r="M30" s="133"/>
      <c r="N30" s="97">
        <f>IFERROR(VLOOKUP(I30,$C$84:$D$137,2,FALSE),0)</f>
        <v>0</v>
      </c>
      <c r="O30" s="136"/>
      <c r="P30" s="96">
        <f>L30*N30</f>
        <v>0</v>
      </c>
      <c r="Q30" s="97"/>
      <c r="R30" s="148"/>
      <c r="S30" s="101"/>
      <c r="T30" s="104">
        <f t="shared" ref="T30" si="7">SUM(L30*N30-R30)</f>
        <v>0</v>
      </c>
      <c r="U30" s="93">
        <f t="shared" ref="U30" si="8">MAX(T30,0)</f>
        <v>0</v>
      </c>
    </row>
    <row r="31" spans="1:21" x14ac:dyDescent="0.2">
      <c r="A31" s="139"/>
      <c r="B31" s="140"/>
      <c r="C31" s="143"/>
      <c r="D31" s="145"/>
      <c r="E31" s="147"/>
      <c r="F31" s="145"/>
      <c r="G31" s="125"/>
      <c r="H31" s="127"/>
      <c r="I31" s="127"/>
      <c r="J31" s="149"/>
      <c r="K31" s="150"/>
      <c r="L31" s="132"/>
      <c r="M31" s="133"/>
      <c r="N31" s="99"/>
      <c r="O31" s="137"/>
      <c r="P31" s="98"/>
      <c r="Q31" s="99"/>
      <c r="R31" s="100"/>
      <c r="S31" s="101"/>
      <c r="T31" s="105"/>
      <c r="U31" s="94"/>
    </row>
    <row r="32" spans="1:21" x14ac:dyDescent="0.2">
      <c r="A32" s="138">
        <v>5</v>
      </c>
      <c r="B32" s="140"/>
      <c r="C32" s="142" t="s">
        <v>30</v>
      </c>
      <c r="D32" s="144" t="str">
        <f>VLOOKUP(C32,$C$73:$J$78,2,FALSE)</f>
        <v>3</v>
      </c>
      <c r="E32" s="146" t="s">
        <v>31</v>
      </c>
      <c r="F32" s="144">
        <f>VLOOKUP(E32,$E$73:$J$78,2,FALSE)</f>
        <v>1</v>
      </c>
      <c r="G32" s="124">
        <v>0</v>
      </c>
      <c r="H32" s="126" t="e">
        <f>VLOOKUP(G32,$G$73:$H$78,2,FALSE)</f>
        <v>#N/A</v>
      </c>
      <c r="I32" s="126" t="e">
        <f t="shared" ref="I32" si="9">D32&amp;F32&amp;H32</f>
        <v>#N/A</v>
      </c>
      <c r="J32" s="149"/>
      <c r="K32" s="150"/>
      <c r="L32" s="132"/>
      <c r="M32" s="133"/>
      <c r="N32" s="97">
        <f>IFERROR(VLOOKUP(I32,$C$84:$D$137,2,FALSE),0)</f>
        <v>0</v>
      </c>
      <c r="O32" s="136"/>
      <c r="P32" s="96">
        <f t="shared" ref="P32" si="10">L32*N32</f>
        <v>0</v>
      </c>
      <c r="Q32" s="97"/>
      <c r="R32" s="148"/>
      <c r="S32" s="101"/>
      <c r="T32" s="104">
        <f t="shared" ref="T32" si="11">SUM(L32*N32-R32)</f>
        <v>0</v>
      </c>
      <c r="U32" s="93">
        <f t="shared" ref="U32" si="12">MAX(T32,0)</f>
        <v>0</v>
      </c>
    </row>
    <row r="33" spans="1:21" x14ac:dyDescent="0.2">
      <c r="A33" s="139"/>
      <c r="B33" s="140"/>
      <c r="C33" s="143"/>
      <c r="D33" s="145"/>
      <c r="E33" s="147"/>
      <c r="F33" s="145"/>
      <c r="G33" s="125"/>
      <c r="H33" s="127"/>
      <c r="I33" s="127"/>
      <c r="J33" s="149"/>
      <c r="K33" s="150"/>
      <c r="L33" s="132"/>
      <c r="M33" s="133"/>
      <c r="N33" s="99"/>
      <c r="O33" s="137"/>
      <c r="P33" s="98"/>
      <c r="Q33" s="99"/>
      <c r="R33" s="100"/>
      <c r="S33" s="101"/>
      <c r="T33" s="105"/>
      <c r="U33" s="94"/>
    </row>
    <row r="34" spans="1:21" x14ac:dyDescent="0.2">
      <c r="A34" s="138">
        <v>6</v>
      </c>
      <c r="B34" s="140"/>
      <c r="C34" s="142" t="s">
        <v>30</v>
      </c>
      <c r="D34" s="144" t="str">
        <f>VLOOKUP(C34,$C$73:$J$78,2,FALSE)</f>
        <v>3</v>
      </c>
      <c r="E34" s="146" t="s">
        <v>31</v>
      </c>
      <c r="F34" s="144">
        <f>VLOOKUP(E34,$E$73:$J$78,2,FALSE)</f>
        <v>1</v>
      </c>
      <c r="G34" s="124">
        <v>0</v>
      </c>
      <c r="H34" s="126" t="e">
        <f>VLOOKUP(G34,$G$73:$H$78,2,FALSE)</f>
        <v>#N/A</v>
      </c>
      <c r="I34" s="126" t="e">
        <f t="shared" ref="I34" si="13">D34&amp;F34&amp;H34</f>
        <v>#N/A</v>
      </c>
      <c r="J34" s="128"/>
      <c r="K34" s="129"/>
      <c r="L34" s="132"/>
      <c r="M34" s="133"/>
      <c r="N34" s="97">
        <f>IFERROR(VLOOKUP(I34,$C$84:$D$137,2,FALSE),0)</f>
        <v>0</v>
      </c>
      <c r="O34" s="136"/>
      <c r="P34" s="96">
        <f t="shared" ref="P34" si="14">L34*N34</f>
        <v>0</v>
      </c>
      <c r="Q34" s="97"/>
      <c r="R34" s="100"/>
      <c r="S34" s="101"/>
      <c r="T34" s="104">
        <f t="shared" ref="T34" si="15">SUM(L34*N34-R34)</f>
        <v>0</v>
      </c>
      <c r="U34" s="93">
        <f t="shared" ref="U34" si="16">MAX(T34,0)</f>
        <v>0</v>
      </c>
    </row>
    <row r="35" spans="1:21" x14ac:dyDescent="0.2">
      <c r="A35" s="139"/>
      <c r="B35" s="140"/>
      <c r="C35" s="143"/>
      <c r="D35" s="145"/>
      <c r="E35" s="147"/>
      <c r="F35" s="145"/>
      <c r="G35" s="125"/>
      <c r="H35" s="127"/>
      <c r="I35" s="127"/>
      <c r="J35" s="128"/>
      <c r="K35" s="129"/>
      <c r="L35" s="132"/>
      <c r="M35" s="133"/>
      <c r="N35" s="99"/>
      <c r="O35" s="137"/>
      <c r="P35" s="98"/>
      <c r="Q35" s="99"/>
      <c r="R35" s="100"/>
      <c r="S35" s="101"/>
      <c r="T35" s="105"/>
      <c r="U35" s="94"/>
    </row>
    <row r="36" spans="1:21" x14ac:dyDescent="0.2">
      <c r="A36" s="138">
        <v>7</v>
      </c>
      <c r="B36" s="140"/>
      <c r="C36" s="142" t="s">
        <v>30</v>
      </c>
      <c r="D36" s="144" t="str">
        <f>VLOOKUP(C36,$C$73:$J$78,2,FALSE)</f>
        <v>3</v>
      </c>
      <c r="E36" s="146" t="s">
        <v>31</v>
      </c>
      <c r="F36" s="144">
        <f>VLOOKUP(E36,$E$73:$J$78,2,FALSE)</f>
        <v>1</v>
      </c>
      <c r="G36" s="124">
        <v>0</v>
      </c>
      <c r="H36" s="126" t="e">
        <f>VLOOKUP(G36,$G$73:$H$78,2,FALSE)</f>
        <v>#N/A</v>
      </c>
      <c r="I36" s="126" t="e">
        <f t="shared" ref="I36" si="17">D36&amp;F36&amp;H36</f>
        <v>#N/A</v>
      </c>
      <c r="J36" s="149"/>
      <c r="K36" s="150"/>
      <c r="L36" s="132"/>
      <c r="M36" s="133"/>
      <c r="N36" s="97">
        <f>IFERROR(VLOOKUP(I36,$C$84:$D$137,2,FALSE),0)</f>
        <v>0</v>
      </c>
      <c r="O36" s="136"/>
      <c r="P36" s="96">
        <f t="shared" ref="P36" si="18">L36*N36</f>
        <v>0</v>
      </c>
      <c r="Q36" s="97"/>
      <c r="R36" s="148"/>
      <c r="S36" s="101"/>
      <c r="T36" s="104">
        <f t="shared" ref="T36" si="19">SUM(L36*N36-R36)</f>
        <v>0</v>
      </c>
      <c r="U36" s="93">
        <f t="shared" ref="U36" si="20">MAX(T36,0)</f>
        <v>0</v>
      </c>
    </row>
    <row r="37" spans="1:21" x14ac:dyDescent="0.2">
      <c r="A37" s="139"/>
      <c r="B37" s="140"/>
      <c r="C37" s="143"/>
      <c r="D37" s="145"/>
      <c r="E37" s="147"/>
      <c r="F37" s="145"/>
      <c r="G37" s="125"/>
      <c r="H37" s="127"/>
      <c r="I37" s="127"/>
      <c r="J37" s="149"/>
      <c r="K37" s="150"/>
      <c r="L37" s="132"/>
      <c r="M37" s="133"/>
      <c r="N37" s="99"/>
      <c r="O37" s="137"/>
      <c r="P37" s="98"/>
      <c r="Q37" s="99"/>
      <c r="R37" s="100"/>
      <c r="S37" s="101"/>
      <c r="T37" s="105"/>
      <c r="U37" s="94"/>
    </row>
    <row r="38" spans="1:21" x14ac:dyDescent="0.2">
      <c r="A38" s="138">
        <v>8</v>
      </c>
      <c r="B38" s="140"/>
      <c r="C38" s="142" t="s">
        <v>30</v>
      </c>
      <c r="D38" s="144" t="str">
        <f>VLOOKUP(C38,$C$73:$J$78,2,FALSE)</f>
        <v>3</v>
      </c>
      <c r="E38" s="146" t="s">
        <v>31</v>
      </c>
      <c r="F38" s="144">
        <f>VLOOKUP(E38,$E$73:$J$78,2,FALSE)</f>
        <v>1</v>
      </c>
      <c r="G38" s="124">
        <v>0</v>
      </c>
      <c r="H38" s="126" t="e">
        <f>VLOOKUP(G38,$G$73:$H$78,2,FALSE)</f>
        <v>#N/A</v>
      </c>
      <c r="I38" s="126" t="e">
        <f t="shared" ref="I38" si="21">D38&amp;F38&amp;H38</f>
        <v>#N/A</v>
      </c>
      <c r="J38" s="128"/>
      <c r="K38" s="129"/>
      <c r="L38" s="132"/>
      <c r="M38" s="133"/>
      <c r="N38" s="97">
        <f>IFERROR(VLOOKUP(I38,$C$84:$D$137,2,FALSE),0)</f>
        <v>0</v>
      </c>
      <c r="O38" s="136"/>
      <c r="P38" s="96">
        <f t="shared" ref="P38" si="22">L38*N38</f>
        <v>0</v>
      </c>
      <c r="Q38" s="97"/>
      <c r="R38" s="100"/>
      <c r="S38" s="101"/>
      <c r="T38" s="104">
        <f t="shared" ref="T38" si="23">SUM(L38*N38-R38)</f>
        <v>0</v>
      </c>
      <c r="U38" s="93">
        <f t="shared" ref="U38" si="24">MAX(T38,0)</f>
        <v>0</v>
      </c>
    </row>
    <row r="39" spans="1:21" x14ac:dyDescent="0.2">
      <c r="A39" s="139"/>
      <c r="B39" s="140"/>
      <c r="C39" s="143"/>
      <c r="D39" s="145"/>
      <c r="E39" s="147"/>
      <c r="F39" s="145"/>
      <c r="G39" s="125"/>
      <c r="H39" s="127"/>
      <c r="I39" s="127"/>
      <c r="J39" s="128"/>
      <c r="K39" s="129"/>
      <c r="L39" s="132"/>
      <c r="M39" s="133"/>
      <c r="N39" s="99"/>
      <c r="O39" s="137"/>
      <c r="P39" s="98"/>
      <c r="Q39" s="99"/>
      <c r="R39" s="100"/>
      <c r="S39" s="101"/>
      <c r="T39" s="105"/>
      <c r="U39" s="94"/>
    </row>
    <row r="40" spans="1:21" x14ac:dyDescent="0.2">
      <c r="A40" s="138">
        <v>9</v>
      </c>
      <c r="B40" s="140"/>
      <c r="C40" s="142" t="s">
        <v>30</v>
      </c>
      <c r="D40" s="144" t="str">
        <f>VLOOKUP(C40,$C$73:$J$78,2,FALSE)</f>
        <v>3</v>
      </c>
      <c r="E40" s="146" t="s">
        <v>31</v>
      </c>
      <c r="F40" s="144">
        <f>VLOOKUP(E40,$E$73:$J$78,2,FALSE)</f>
        <v>1</v>
      </c>
      <c r="G40" s="124">
        <v>0</v>
      </c>
      <c r="H40" s="126" t="e">
        <f>VLOOKUP(G40,$G$73:$H$78,2,FALSE)</f>
        <v>#N/A</v>
      </c>
      <c r="I40" s="126" t="e">
        <f t="shared" ref="I40" si="25">D40&amp;F40&amp;H40</f>
        <v>#N/A</v>
      </c>
      <c r="J40" s="128"/>
      <c r="K40" s="129"/>
      <c r="L40" s="132"/>
      <c r="M40" s="133"/>
      <c r="N40" s="97">
        <f>IFERROR(VLOOKUP(I40,$C$84:$D$137,2,FALSE),0)</f>
        <v>0</v>
      </c>
      <c r="O40" s="136"/>
      <c r="P40" s="96">
        <f t="shared" ref="P40" si="26">L40*N40</f>
        <v>0</v>
      </c>
      <c r="Q40" s="97"/>
      <c r="R40" s="100"/>
      <c r="S40" s="101"/>
      <c r="T40" s="104">
        <f t="shared" ref="T40" si="27">SUM(L40*N40-R40)</f>
        <v>0</v>
      </c>
      <c r="U40" s="93">
        <f t="shared" ref="U40" si="28">MAX(T40,0)</f>
        <v>0</v>
      </c>
    </row>
    <row r="41" spans="1:21" x14ac:dyDescent="0.2">
      <c r="A41" s="139"/>
      <c r="B41" s="140"/>
      <c r="C41" s="143"/>
      <c r="D41" s="145"/>
      <c r="E41" s="147"/>
      <c r="F41" s="145"/>
      <c r="G41" s="125"/>
      <c r="H41" s="127"/>
      <c r="I41" s="127"/>
      <c r="J41" s="128"/>
      <c r="K41" s="129"/>
      <c r="L41" s="132"/>
      <c r="M41" s="133"/>
      <c r="N41" s="99"/>
      <c r="O41" s="137"/>
      <c r="P41" s="98"/>
      <c r="Q41" s="99"/>
      <c r="R41" s="100"/>
      <c r="S41" s="101"/>
      <c r="T41" s="105"/>
      <c r="U41" s="94"/>
    </row>
    <row r="42" spans="1:21" x14ac:dyDescent="0.2">
      <c r="A42" s="138">
        <v>10</v>
      </c>
      <c r="B42" s="140"/>
      <c r="C42" s="142" t="s">
        <v>30</v>
      </c>
      <c r="D42" s="144" t="str">
        <f t="shared" ref="D42" si="29">VLOOKUP(C42,$C$73:$J$78,2,FALSE)</f>
        <v>3</v>
      </c>
      <c r="E42" s="146" t="s">
        <v>31</v>
      </c>
      <c r="F42" s="144">
        <f t="shared" ref="F42" si="30">VLOOKUP(E42,$E$73:$J$78,2,FALSE)</f>
        <v>1</v>
      </c>
      <c r="G42" s="124">
        <v>0</v>
      </c>
      <c r="H42" s="126" t="e">
        <f t="shared" ref="H42" si="31">VLOOKUP(G42,$G$73:$H$78,2,FALSE)</f>
        <v>#N/A</v>
      </c>
      <c r="I42" s="126" t="e">
        <f t="shared" ref="I42" si="32">D42&amp;F42&amp;H42</f>
        <v>#N/A</v>
      </c>
      <c r="J42" s="128"/>
      <c r="K42" s="129"/>
      <c r="L42" s="158"/>
      <c r="M42" s="159"/>
      <c r="N42" s="97">
        <f>IFERROR(VLOOKUP(I42,$C$84:$D$137,2,FALSE),0)</f>
        <v>0</v>
      </c>
      <c r="O42" s="136"/>
      <c r="P42" s="96">
        <f t="shared" ref="P42" si="33">L42*N42</f>
        <v>0</v>
      </c>
      <c r="Q42" s="97"/>
      <c r="R42" s="100"/>
      <c r="S42" s="101"/>
      <c r="T42" s="104">
        <f t="shared" ref="T42" si="34">SUM(L42*N42-R42)</f>
        <v>0</v>
      </c>
      <c r="U42" s="93">
        <f t="shared" ref="U42" si="35">MAX(T42,0)</f>
        <v>0</v>
      </c>
    </row>
    <row r="43" spans="1:21" x14ac:dyDescent="0.2">
      <c r="A43" s="139"/>
      <c r="B43" s="140"/>
      <c r="C43" s="143"/>
      <c r="D43" s="145"/>
      <c r="E43" s="147"/>
      <c r="F43" s="145"/>
      <c r="G43" s="125"/>
      <c r="H43" s="127"/>
      <c r="I43" s="127"/>
      <c r="J43" s="128"/>
      <c r="K43" s="129"/>
      <c r="L43" s="158"/>
      <c r="M43" s="159"/>
      <c r="N43" s="99"/>
      <c r="O43" s="137"/>
      <c r="P43" s="98"/>
      <c r="Q43" s="99"/>
      <c r="R43" s="100"/>
      <c r="S43" s="101"/>
      <c r="T43" s="105"/>
      <c r="U43" s="94"/>
    </row>
    <row r="44" spans="1:21" x14ac:dyDescent="0.2">
      <c r="A44" s="138">
        <v>11</v>
      </c>
      <c r="B44" s="157"/>
      <c r="C44" s="142" t="s">
        <v>30</v>
      </c>
      <c r="D44" s="144" t="str">
        <f>VLOOKUP(C44,$C$73:$J$78,2,FALSE)</f>
        <v>3</v>
      </c>
      <c r="E44" s="146" t="s">
        <v>31</v>
      </c>
      <c r="F44" s="144">
        <f>VLOOKUP(E44,$E$73:$J$78,2,FALSE)</f>
        <v>1</v>
      </c>
      <c r="G44" s="124">
        <v>0</v>
      </c>
      <c r="H44" s="126" t="e">
        <f>VLOOKUP(G44,$G$73:$H$78,2,FALSE)</f>
        <v>#N/A</v>
      </c>
      <c r="I44" s="126" t="e">
        <f>D44&amp;F44&amp;H44</f>
        <v>#N/A</v>
      </c>
      <c r="J44" s="153"/>
      <c r="K44" s="154"/>
      <c r="L44" s="155"/>
      <c r="M44" s="156"/>
      <c r="N44" s="97">
        <f>IFERROR(VLOOKUP(I44,$C$84:$D$137,2,FALSE),0)</f>
        <v>0</v>
      </c>
      <c r="O44" s="136"/>
      <c r="P44" s="96">
        <f>L44*N44</f>
        <v>0</v>
      </c>
      <c r="Q44" s="97"/>
      <c r="R44" s="151"/>
      <c r="S44" s="152"/>
      <c r="T44" s="104">
        <f>SUM(L44*N44-R44)</f>
        <v>0</v>
      </c>
      <c r="U44" s="93">
        <f>MAX(T44,0)</f>
        <v>0</v>
      </c>
    </row>
    <row r="45" spans="1:21" x14ac:dyDescent="0.2">
      <c r="A45" s="139"/>
      <c r="B45" s="140"/>
      <c r="C45" s="143"/>
      <c r="D45" s="145"/>
      <c r="E45" s="147"/>
      <c r="F45" s="145"/>
      <c r="G45" s="125"/>
      <c r="H45" s="127"/>
      <c r="I45" s="127"/>
      <c r="J45" s="149"/>
      <c r="K45" s="150"/>
      <c r="L45" s="132"/>
      <c r="M45" s="133"/>
      <c r="N45" s="99"/>
      <c r="O45" s="137"/>
      <c r="P45" s="98"/>
      <c r="Q45" s="99"/>
      <c r="R45" s="100"/>
      <c r="S45" s="101"/>
      <c r="T45" s="105"/>
      <c r="U45" s="94"/>
    </row>
    <row r="46" spans="1:21" ht="13.5" customHeight="1" x14ac:dyDescent="0.2">
      <c r="A46" s="138">
        <v>12</v>
      </c>
      <c r="B46" s="140"/>
      <c r="C46" s="142" t="s">
        <v>30</v>
      </c>
      <c r="D46" s="144" t="str">
        <f>VLOOKUP(C46,$C$73:$J$78,2,FALSE)</f>
        <v>3</v>
      </c>
      <c r="E46" s="146" t="s">
        <v>31</v>
      </c>
      <c r="F46" s="144">
        <f>VLOOKUP(E46,$E$73:$J$78,2,FALSE)</f>
        <v>1</v>
      </c>
      <c r="G46" s="124">
        <v>0</v>
      </c>
      <c r="H46" s="126" t="e">
        <f>VLOOKUP(G46,$G$73:$H$78,2,FALSE)</f>
        <v>#N/A</v>
      </c>
      <c r="I46" s="126" t="e">
        <f t="shared" ref="I46" si="36">D46&amp;F46&amp;H46</f>
        <v>#N/A</v>
      </c>
      <c r="J46" s="149"/>
      <c r="K46" s="150"/>
      <c r="L46" s="132"/>
      <c r="M46" s="133"/>
      <c r="N46" s="97">
        <f>IFERROR(VLOOKUP(I46,$C$84:$D$137,2,FALSE),0)</f>
        <v>0</v>
      </c>
      <c r="O46" s="136"/>
      <c r="P46" s="96">
        <f t="shared" ref="P46" si="37">L46*N46</f>
        <v>0</v>
      </c>
      <c r="Q46" s="97"/>
      <c r="R46" s="148"/>
      <c r="S46" s="101"/>
      <c r="T46" s="104">
        <f>SUM(L46*N46-R46)</f>
        <v>0</v>
      </c>
      <c r="U46" s="93">
        <f t="shared" ref="U46" si="38">MAX(T46,0)</f>
        <v>0</v>
      </c>
    </row>
    <row r="47" spans="1:21" x14ac:dyDescent="0.2">
      <c r="A47" s="139"/>
      <c r="B47" s="140"/>
      <c r="C47" s="143"/>
      <c r="D47" s="145"/>
      <c r="E47" s="147"/>
      <c r="F47" s="145"/>
      <c r="G47" s="125"/>
      <c r="H47" s="127"/>
      <c r="I47" s="127"/>
      <c r="J47" s="149"/>
      <c r="K47" s="150"/>
      <c r="L47" s="132"/>
      <c r="M47" s="133"/>
      <c r="N47" s="99"/>
      <c r="O47" s="137"/>
      <c r="P47" s="98"/>
      <c r="Q47" s="99"/>
      <c r="R47" s="100"/>
      <c r="S47" s="101"/>
      <c r="T47" s="105"/>
      <c r="U47" s="94"/>
    </row>
    <row r="48" spans="1:21" x14ac:dyDescent="0.2">
      <c r="A48" s="138">
        <v>13</v>
      </c>
      <c r="B48" s="140"/>
      <c r="C48" s="142" t="s">
        <v>30</v>
      </c>
      <c r="D48" s="144" t="str">
        <f>VLOOKUP(C48,$C$73:$J$78,2,FALSE)</f>
        <v>3</v>
      </c>
      <c r="E48" s="146" t="s">
        <v>31</v>
      </c>
      <c r="F48" s="144">
        <f>VLOOKUP(E48,$E$73:$J$78,2,FALSE)</f>
        <v>1</v>
      </c>
      <c r="G48" s="124">
        <v>0</v>
      </c>
      <c r="H48" s="126" t="e">
        <f>VLOOKUP(G48,$G$73:$H$78,2,FALSE)</f>
        <v>#N/A</v>
      </c>
      <c r="I48" s="126" t="e">
        <f t="shared" ref="I48" si="39">D48&amp;F48&amp;H48</f>
        <v>#N/A</v>
      </c>
      <c r="J48" s="149"/>
      <c r="K48" s="150"/>
      <c r="L48" s="132"/>
      <c r="M48" s="133"/>
      <c r="N48" s="97">
        <f>IFERROR(VLOOKUP(I48,$C$84:$D$137,2,FALSE),0)</f>
        <v>0</v>
      </c>
      <c r="O48" s="136"/>
      <c r="P48" s="96">
        <f t="shared" ref="P48" si="40">L48*N48</f>
        <v>0</v>
      </c>
      <c r="Q48" s="97"/>
      <c r="R48" s="148"/>
      <c r="S48" s="101"/>
      <c r="T48" s="104">
        <f>SUM(L48*N48-R48)</f>
        <v>0</v>
      </c>
      <c r="U48" s="93">
        <f t="shared" ref="U48" si="41">MAX(T48,0)</f>
        <v>0</v>
      </c>
    </row>
    <row r="49" spans="1:21" x14ac:dyDescent="0.2">
      <c r="A49" s="139"/>
      <c r="B49" s="140"/>
      <c r="C49" s="143"/>
      <c r="D49" s="145"/>
      <c r="E49" s="147"/>
      <c r="F49" s="145"/>
      <c r="G49" s="125"/>
      <c r="H49" s="127"/>
      <c r="I49" s="127"/>
      <c r="J49" s="149"/>
      <c r="K49" s="150"/>
      <c r="L49" s="132"/>
      <c r="M49" s="133"/>
      <c r="N49" s="99"/>
      <c r="O49" s="137"/>
      <c r="P49" s="98"/>
      <c r="Q49" s="99"/>
      <c r="R49" s="100"/>
      <c r="S49" s="101"/>
      <c r="T49" s="105"/>
      <c r="U49" s="94"/>
    </row>
    <row r="50" spans="1:21" x14ac:dyDescent="0.2">
      <c r="A50" s="138">
        <v>14</v>
      </c>
      <c r="B50" s="140"/>
      <c r="C50" s="142" t="s">
        <v>30</v>
      </c>
      <c r="D50" s="144" t="str">
        <f>VLOOKUP(C50,$C$73:$J$78,2,FALSE)</f>
        <v>3</v>
      </c>
      <c r="E50" s="146" t="s">
        <v>31</v>
      </c>
      <c r="F50" s="144">
        <f>VLOOKUP(E50,$E$73:$J$78,2,FALSE)</f>
        <v>1</v>
      </c>
      <c r="G50" s="124">
        <v>0</v>
      </c>
      <c r="H50" s="126" t="e">
        <f>VLOOKUP(G50,$G$73:$H$78,2,FALSE)</f>
        <v>#N/A</v>
      </c>
      <c r="I50" s="126" t="e">
        <f t="shared" ref="I50" si="42">D50&amp;F50&amp;H50</f>
        <v>#N/A</v>
      </c>
      <c r="J50" s="149"/>
      <c r="K50" s="150"/>
      <c r="L50" s="132"/>
      <c r="M50" s="133"/>
      <c r="N50" s="97">
        <f>IFERROR(VLOOKUP(I50,$C$84:$D$137,2,FALSE),0)</f>
        <v>0</v>
      </c>
      <c r="O50" s="136"/>
      <c r="P50" s="96">
        <f>L50*N50</f>
        <v>0</v>
      </c>
      <c r="Q50" s="97"/>
      <c r="R50" s="148"/>
      <c r="S50" s="101"/>
      <c r="T50" s="104">
        <f t="shared" ref="T50" si="43">SUM(L50*N50-R50)</f>
        <v>0</v>
      </c>
      <c r="U50" s="93">
        <f t="shared" ref="U50" si="44">MAX(T50,0)</f>
        <v>0</v>
      </c>
    </row>
    <row r="51" spans="1:21" x14ac:dyDescent="0.2">
      <c r="A51" s="139"/>
      <c r="B51" s="140"/>
      <c r="C51" s="143"/>
      <c r="D51" s="145"/>
      <c r="E51" s="147"/>
      <c r="F51" s="145"/>
      <c r="G51" s="125"/>
      <c r="H51" s="127"/>
      <c r="I51" s="127"/>
      <c r="J51" s="149"/>
      <c r="K51" s="150"/>
      <c r="L51" s="132"/>
      <c r="M51" s="133"/>
      <c r="N51" s="99"/>
      <c r="O51" s="137"/>
      <c r="P51" s="98"/>
      <c r="Q51" s="99"/>
      <c r="R51" s="100"/>
      <c r="S51" s="101"/>
      <c r="T51" s="105"/>
      <c r="U51" s="94"/>
    </row>
    <row r="52" spans="1:21" x14ac:dyDescent="0.2">
      <c r="A52" s="138">
        <v>15</v>
      </c>
      <c r="B52" s="140"/>
      <c r="C52" s="142" t="s">
        <v>30</v>
      </c>
      <c r="D52" s="144" t="str">
        <f>VLOOKUP(C52,$C$73:$J$78,2,FALSE)</f>
        <v>3</v>
      </c>
      <c r="E52" s="146" t="s">
        <v>31</v>
      </c>
      <c r="F52" s="144">
        <f>VLOOKUP(E52,$E$73:$J$78,2,FALSE)</f>
        <v>1</v>
      </c>
      <c r="G52" s="124">
        <v>0</v>
      </c>
      <c r="H52" s="126" t="e">
        <f>VLOOKUP(G52,$G$73:$H$78,2,FALSE)</f>
        <v>#N/A</v>
      </c>
      <c r="I52" s="126" t="e">
        <f t="shared" ref="I52" si="45">D52&amp;F52&amp;H52</f>
        <v>#N/A</v>
      </c>
      <c r="J52" s="149"/>
      <c r="K52" s="150"/>
      <c r="L52" s="132"/>
      <c r="M52" s="133"/>
      <c r="N52" s="97">
        <f>IFERROR(VLOOKUP(I52,$C$84:$D$137,2,FALSE),0)</f>
        <v>0</v>
      </c>
      <c r="O52" s="136"/>
      <c r="P52" s="96">
        <f t="shared" ref="P52" si="46">L52*N52</f>
        <v>0</v>
      </c>
      <c r="Q52" s="97"/>
      <c r="R52" s="148"/>
      <c r="S52" s="101"/>
      <c r="T52" s="104">
        <f t="shared" ref="T52" si="47">SUM(L52*N52-R52)</f>
        <v>0</v>
      </c>
      <c r="U52" s="93">
        <f t="shared" ref="U52" si="48">MAX(T52,0)</f>
        <v>0</v>
      </c>
    </row>
    <row r="53" spans="1:21" x14ac:dyDescent="0.2">
      <c r="A53" s="139"/>
      <c r="B53" s="140"/>
      <c r="C53" s="143"/>
      <c r="D53" s="145"/>
      <c r="E53" s="147"/>
      <c r="F53" s="145"/>
      <c r="G53" s="125"/>
      <c r="H53" s="127"/>
      <c r="I53" s="127"/>
      <c r="J53" s="149"/>
      <c r="K53" s="150"/>
      <c r="L53" s="132"/>
      <c r="M53" s="133"/>
      <c r="N53" s="99"/>
      <c r="O53" s="137"/>
      <c r="P53" s="98"/>
      <c r="Q53" s="99"/>
      <c r="R53" s="100"/>
      <c r="S53" s="101"/>
      <c r="T53" s="105"/>
      <c r="U53" s="94"/>
    </row>
    <row r="54" spans="1:21" x14ac:dyDescent="0.2">
      <c r="A54" s="138">
        <v>16</v>
      </c>
      <c r="B54" s="140"/>
      <c r="C54" s="142" t="s">
        <v>30</v>
      </c>
      <c r="D54" s="144" t="str">
        <f>VLOOKUP(C54,$C$73:$J$78,2,FALSE)</f>
        <v>3</v>
      </c>
      <c r="E54" s="146" t="s">
        <v>31</v>
      </c>
      <c r="F54" s="144">
        <f>VLOOKUP(E54,$E$73:$J$78,2,FALSE)</f>
        <v>1</v>
      </c>
      <c r="G54" s="124">
        <v>0</v>
      </c>
      <c r="H54" s="126" t="e">
        <f>VLOOKUP(G54,$G$73:$H$78,2,FALSE)</f>
        <v>#N/A</v>
      </c>
      <c r="I54" s="126" t="e">
        <f t="shared" ref="I54" si="49">D54&amp;F54&amp;H54</f>
        <v>#N/A</v>
      </c>
      <c r="J54" s="128"/>
      <c r="K54" s="129"/>
      <c r="L54" s="132"/>
      <c r="M54" s="133"/>
      <c r="N54" s="97">
        <f>IFERROR(VLOOKUP(I54,$C$84:$D$137,2,FALSE),0)</f>
        <v>0</v>
      </c>
      <c r="O54" s="136"/>
      <c r="P54" s="96">
        <f t="shared" ref="P54" si="50">L54*N54</f>
        <v>0</v>
      </c>
      <c r="Q54" s="97"/>
      <c r="R54" s="100"/>
      <c r="S54" s="101"/>
      <c r="T54" s="104">
        <f t="shared" ref="T54" si="51">SUM(L54*N54-R54)</f>
        <v>0</v>
      </c>
      <c r="U54" s="93">
        <f t="shared" ref="U54" si="52">MAX(T54,0)</f>
        <v>0</v>
      </c>
    </row>
    <row r="55" spans="1:21" x14ac:dyDescent="0.2">
      <c r="A55" s="139"/>
      <c r="B55" s="140"/>
      <c r="C55" s="143"/>
      <c r="D55" s="145"/>
      <c r="E55" s="147"/>
      <c r="F55" s="145"/>
      <c r="G55" s="125"/>
      <c r="H55" s="127"/>
      <c r="I55" s="127"/>
      <c r="J55" s="128"/>
      <c r="K55" s="129"/>
      <c r="L55" s="132"/>
      <c r="M55" s="133"/>
      <c r="N55" s="99"/>
      <c r="O55" s="137"/>
      <c r="P55" s="98"/>
      <c r="Q55" s="99"/>
      <c r="R55" s="100"/>
      <c r="S55" s="101"/>
      <c r="T55" s="105"/>
      <c r="U55" s="94"/>
    </row>
    <row r="56" spans="1:21" x14ac:dyDescent="0.2">
      <c r="A56" s="138">
        <v>17</v>
      </c>
      <c r="B56" s="140"/>
      <c r="C56" s="142" t="s">
        <v>30</v>
      </c>
      <c r="D56" s="144" t="str">
        <f>VLOOKUP(C56,$C$73:$J$78,2,FALSE)</f>
        <v>3</v>
      </c>
      <c r="E56" s="146" t="s">
        <v>31</v>
      </c>
      <c r="F56" s="144">
        <f>VLOOKUP(E56,$E$73:$J$78,2,FALSE)</f>
        <v>1</v>
      </c>
      <c r="G56" s="124">
        <v>0</v>
      </c>
      <c r="H56" s="126" t="e">
        <f>VLOOKUP(G56,$G$73:$H$78,2,FALSE)</f>
        <v>#N/A</v>
      </c>
      <c r="I56" s="126" t="e">
        <f t="shared" ref="I56" si="53">D56&amp;F56&amp;H56</f>
        <v>#N/A</v>
      </c>
      <c r="J56" s="149"/>
      <c r="K56" s="150"/>
      <c r="L56" s="132"/>
      <c r="M56" s="133"/>
      <c r="N56" s="97">
        <f>IFERROR(VLOOKUP(I56,$C$84:$D$137,2,FALSE),0)</f>
        <v>0</v>
      </c>
      <c r="O56" s="136"/>
      <c r="P56" s="96">
        <f t="shared" ref="P56" si="54">L56*N56</f>
        <v>0</v>
      </c>
      <c r="Q56" s="97"/>
      <c r="R56" s="148"/>
      <c r="S56" s="101"/>
      <c r="T56" s="104">
        <f t="shared" ref="T56" si="55">SUM(L56*N56-R56)</f>
        <v>0</v>
      </c>
      <c r="U56" s="93">
        <f t="shared" ref="U56" si="56">MAX(T56,0)</f>
        <v>0</v>
      </c>
    </row>
    <row r="57" spans="1:21" x14ac:dyDescent="0.2">
      <c r="A57" s="139"/>
      <c r="B57" s="140"/>
      <c r="C57" s="143"/>
      <c r="D57" s="145"/>
      <c r="E57" s="147"/>
      <c r="F57" s="145"/>
      <c r="G57" s="125"/>
      <c r="H57" s="127"/>
      <c r="I57" s="127"/>
      <c r="J57" s="149"/>
      <c r="K57" s="150"/>
      <c r="L57" s="132"/>
      <c r="M57" s="133"/>
      <c r="N57" s="99"/>
      <c r="O57" s="137"/>
      <c r="P57" s="98"/>
      <c r="Q57" s="99"/>
      <c r="R57" s="100"/>
      <c r="S57" s="101"/>
      <c r="T57" s="105"/>
      <c r="U57" s="94"/>
    </row>
    <row r="58" spans="1:21" x14ac:dyDescent="0.2">
      <c r="A58" s="138">
        <v>18</v>
      </c>
      <c r="B58" s="140"/>
      <c r="C58" s="142" t="s">
        <v>30</v>
      </c>
      <c r="D58" s="144" t="str">
        <f>VLOOKUP(C58,$C$73:$J$78,2,FALSE)</f>
        <v>3</v>
      </c>
      <c r="E58" s="146" t="s">
        <v>31</v>
      </c>
      <c r="F58" s="144">
        <f>VLOOKUP(E58,$E$73:$J$78,2,FALSE)</f>
        <v>1</v>
      </c>
      <c r="G58" s="124">
        <v>0</v>
      </c>
      <c r="H58" s="126" t="e">
        <f>VLOOKUP(G58,$G$73:$H$78,2,FALSE)</f>
        <v>#N/A</v>
      </c>
      <c r="I58" s="126" t="e">
        <f t="shared" ref="I58" si="57">D58&amp;F58&amp;H58</f>
        <v>#N/A</v>
      </c>
      <c r="J58" s="128"/>
      <c r="K58" s="129"/>
      <c r="L58" s="132"/>
      <c r="M58" s="133"/>
      <c r="N58" s="97">
        <f>IFERROR(VLOOKUP(I58,$C$84:$D$137,2,FALSE),0)</f>
        <v>0</v>
      </c>
      <c r="O58" s="136"/>
      <c r="P58" s="96">
        <f t="shared" ref="P58" si="58">L58*N58</f>
        <v>0</v>
      </c>
      <c r="Q58" s="97"/>
      <c r="R58" s="100"/>
      <c r="S58" s="101"/>
      <c r="T58" s="104">
        <f t="shared" ref="T58" si="59">SUM(L58*N58-R58)</f>
        <v>0</v>
      </c>
      <c r="U58" s="93">
        <f t="shared" ref="U58" si="60">MAX(T58,0)</f>
        <v>0</v>
      </c>
    </row>
    <row r="59" spans="1:21" x14ac:dyDescent="0.2">
      <c r="A59" s="139"/>
      <c r="B59" s="140"/>
      <c r="C59" s="143"/>
      <c r="D59" s="145"/>
      <c r="E59" s="147"/>
      <c r="F59" s="145"/>
      <c r="G59" s="125"/>
      <c r="H59" s="127"/>
      <c r="I59" s="127"/>
      <c r="J59" s="128"/>
      <c r="K59" s="129"/>
      <c r="L59" s="132"/>
      <c r="M59" s="133"/>
      <c r="N59" s="99"/>
      <c r="O59" s="137"/>
      <c r="P59" s="98"/>
      <c r="Q59" s="99"/>
      <c r="R59" s="100"/>
      <c r="S59" s="101"/>
      <c r="T59" s="105"/>
      <c r="U59" s="94"/>
    </row>
    <row r="60" spans="1:21" x14ac:dyDescent="0.2">
      <c r="A60" s="138">
        <v>19</v>
      </c>
      <c r="B60" s="140"/>
      <c r="C60" s="142" t="s">
        <v>30</v>
      </c>
      <c r="D60" s="144" t="str">
        <f>VLOOKUP(C60,$C$73:$J$78,2,FALSE)</f>
        <v>3</v>
      </c>
      <c r="E60" s="146" t="s">
        <v>31</v>
      </c>
      <c r="F60" s="144">
        <f>VLOOKUP(E60,$E$73:$J$78,2,FALSE)</f>
        <v>1</v>
      </c>
      <c r="G60" s="124">
        <v>0</v>
      </c>
      <c r="H60" s="126" t="e">
        <f>VLOOKUP(G60,$G$73:$H$78,2,FALSE)</f>
        <v>#N/A</v>
      </c>
      <c r="I60" s="126" t="e">
        <f t="shared" ref="I60" si="61">D60&amp;F60&amp;H60</f>
        <v>#N/A</v>
      </c>
      <c r="J60" s="128"/>
      <c r="K60" s="129"/>
      <c r="L60" s="132"/>
      <c r="M60" s="133"/>
      <c r="N60" s="97">
        <f>IFERROR(VLOOKUP(I60,$C$84:$D$137,2,FALSE),0)</f>
        <v>0</v>
      </c>
      <c r="O60" s="136"/>
      <c r="P60" s="96">
        <f t="shared" ref="P60" si="62">L60*N60</f>
        <v>0</v>
      </c>
      <c r="Q60" s="97"/>
      <c r="R60" s="100"/>
      <c r="S60" s="101"/>
      <c r="T60" s="104">
        <f t="shared" ref="T60" si="63">SUM(L60*N60-R60)</f>
        <v>0</v>
      </c>
      <c r="U60" s="93">
        <f t="shared" ref="U60" si="64">MAX(T60,0)</f>
        <v>0</v>
      </c>
    </row>
    <row r="61" spans="1:21" x14ac:dyDescent="0.2">
      <c r="A61" s="139"/>
      <c r="B61" s="140"/>
      <c r="C61" s="143"/>
      <c r="D61" s="145"/>
      <c r="E61" s="147"/>
      <c r="F61" s="145"/>
      <c r="G61" s="125"/>
      <c r="H61" s="127"/>
      <c r="I61" s="127"/>
      <c r="J61" s="128"/>
      <c r="K61" s="129"/>
      <c r="L61" s="132"/>
      <c r="M61" s="133"/>
      <c r="N61" s="99"/>
      <c r="O61" s="137"/>
      <c r="P61" s="98"/>
      <c r="Q61" s="99"/>
      <c r="R61" s="100"/>
      <c r="S61" s="101"/>
      <c r="T61" s="105"/>
      <c r="U61" s="94"/>
    </row>
    <row r="62" spans="1:21" x14ac:dyDescent="0.2">
      <c r="A62" s="138">
        <v>20</v>
      </c>
      <c r="B62" s="140"/>
      <c r="C62" s="142" t="s">
        <v>30</v>
      </c>
      <c r="D62" s="144" t="str">
        <f t="shared" ref="D62" si="65">VLOOKUP(C62,$C$73:$J$78,2,FALSE)</f>
        <v>3</v>
      </c>
      <c r="E62" s="146" t="s">
        <v>31</v>
      </c>
      <c r="F62" s="144">
        <f t="shared" ref="F62" si="66">VLOOKUP(E62,$E$73:$J$78,2,FALSE)</f>
        <v>1</v>
      </c>
      <c r="G62" s="124">
        <v>0</v>
      </c>
      <c r="H62" s="126" t="e">
        <f t="shared" ref="H62" si="67">VLOOKUP(G62,$G$73:$H$78,2,FALSE)</f>
        <v>#N/A</v>
      </c>
      <c r="I62" s="126" t="e">
        <f t="shared" ref="I62" si="68">D62&amp;F62&amp;H62</f>
        <v>#N/A</v>
      </c>
      <c r="J62" s="128"/>
      <c r="K62" s="129"/>
      <c r="L62" s="132"/>
      <c r="M62" s="133"/>
      <c r="N62" s="97">
        <f>IFERROR(VLOOKUP(I62,$C$84:$D$137,2,FALSE),0)</f>
        <v>0</v>
      </c>
      <c r="O62" s="136"/>
      <c r="P62" s="96">
        <f t="shared" ref="P62" si="69">L62*N62</f>
        <v>0</v>
      </c>
      <c r="Q62" s="97"/>
      <c r="R62" s="100"/>
      <c r="S62" s="101"/>
      <c r="T62" s="104">
        <f t="shared" ref="T62" si="70">SUM(L62*N62-R62)</f>
        <v>0</v>
      </c>
      <c r="U62" s="93">
        <f t="shared" ref="U62" si="71">MAX(T62,0)</f>
        <v>0</v>
      </c>
    </row>
    <row r="63" spans="1:21" ht="13.8" thickBot="1" x14ac:dyDescent="0.25">
      <c r="A63" s="139"/>
      <c r="B63" s="141"/>
      <c r="C63" s="143"/>
      <c r="D63" s="145"/>
      <c r="E63" s="147"/>
      <c r="F63" s="145"/>
      <c r="G63" s="125"/>
      <c r="H63" s="127"/>
      <c r="I63" s="127"/>
      <c r="J63" s="130"/>
      <c r="K63" s="131"/>
      <c r="L63" s="134"/>
      <c r="M63" s="135"/>
      <c r="N63" s="99"/>
      <c r="O63" s="137"/>
      <c r="P63" s="98"/>
      <c r="Q63" s="99"/>
      <c r="R63" s="102"/>
      <c r="S63" s="103"/>
      <c r="T63" s="105"/>
      <c r="U63" s="94"/>
    </row>
    <row r="64" spans="1:21" x14ac:dyDescent="0.2">
      <c r="A64" s="106" t="s">
        <v>4</v>
      </c>
      <c r="B64" s="107"/>
      <c r="C64" s="108"/>
      <c r="D64" s="108"/>
      <c r="E64" s="108"/>
      <c r="F64" s="108"/>
      <c r="G64" s="108"/>
      <c r="H64" s="108"/>
      <c r="I64" s="108"/>
      <c r="J64" s="107"/>
      <c r="K64" s="109"/>
      <c r="L64" s="113"/>
      <c r="M64" s="113"/>
      <c r="N64" s="115"/>
      <c r="O64" s="115"/>
      <c r="P64" s="116">
        <f>SUM(P24:Q63)</f>
        <v>0</v>
      </c>
      <c r="Q64" s="117"/>
      <c r="R64" s="120">
        <f>SUM(R24:S63)</f>
        <v>0</v>
      </c>
      <c r="S64" s="120"/>
      <c r="T64" s="122">
        <f>SUM(T24:T63)</f>
        <v>0</v>
      </c>
      <c r="U64" s="93">
        <f>SUM(U24:U63)</f>
        <v>0</v>
      </c>
    </row>
    <row r="65" spans="1:21" x14ac:dyDescent="0.2">
      <c r="A65" s="110"/>
      <c r="B65" s="111"/>
      <c r="C65" s="111"/>
      <c r="D65" s="111"/>
      <c r="E65" s="111"/>
      <c r="F65" s="111"/>
      <c r="G65" s="111"/>
      <c r="H65" s="111"/>
      <c r="I65" s="111"/>
      <c r="J65" s="111"/>
      <c r="K65" s="112"/>
      <c r="L65" s="114"/>
      <c r="M65" s="114"/>
      <c r="N65" s="115"/>
      <c r="O65" s="115"/>
      <c r="P65" s="118"/>
      <c r="Q65" s="119"/>
      <c r="R65" s="121"/>
      <c r="S65" s="121"/>
      <c r="T65" s="123"/>
      <c r="U65" s="94"/>
    </row>
    <row r="66" spans="1:21" s="21" customFormat="1" x14ac:dyDescent="0.2">
      <c r="A66" s="21" t="s">
        <v>32</v>
      </c>
    </row>
    <row r="67" spans="1:21" ht="14.25" customHeight="1" x14ac:dyDescent="0.2">
      <c r="A67" s="95" t="s">
        <v>33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</row>
    <row r="68" spans="1:21" x14ac:dyDescent="0.2">
      <c r="A68" s="95" t="s">
        <v>34</v>
      </c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</row>
    <row r="69" spans="1:21" x14ac:dyDescent="0.2">
      <c r="A69" s="95" t="s">
        <v>35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</row>
    <row r="70" spans="1:21" x14ac:dyDescent="0.2">
      <c r="A70" s="95" t="s">
        <v>36</v>
      </c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</row>
    <row r="71" spans="1:21" x14ac:dyDescent="0.2">
      <c r="A71" s="4" t="s">
        <v>142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idden="1" x14ac:dyDescent="0.2">
      <c r="C72" s="3" t="s">
        <v>37</v>
      </c>
      <c r="E72" s="3" t="s">
        <v>5</v>
      </c>
      <c r="G72" s="3" t="s">
        <v>38</v>
      </c>
    </row>
    <row r="73" spans="1:21" ht="30" hidden="1" customHeight="1" x14ac:dyDescent="0.2">
      <c r="C73" s="22" t="s">
        <v>39</v>
      </c>
      <c r="D73" s="23" t="s">
        <v>40</v>
      </c>
      <c r="E73" s="23" t="s">
        <v>31</v>
      </c>
      <c r="F73" s="23">
        <v>1</v>
      </c>
      <c r="G73" s="23" t="s">
        <v>41</v>
      </c>
      <c r="H73" s="23">
        <v>1</v>
      </c>
      <c r="I73" s="23"/>
      <c r="J73" s="24"/>
    </row>
    <row r="74" spans="1:21" ht="30" hidden="1" customHeight="1" x14ac:dyDescent="0.2">
      <c r="C74" s="25" t="s">
        <v>42</v>
      </c>
      <c r="D74" s="23" t="s">
        <v>43</v>
      </c>
      <c r="E74" s="23" t="s">
        <v>44</v>
      </c>
      <c r="F74" s="23">
        <v>2</v>
      </c>
      <c r="G74" s="23">
        <v>2</v>
      </c>
      <c r="H74" s="23">
        <v>2</v>
      </c>
      <c r="I74" s="23"/>
      <c r="J74" s="24"/>
    </row>
    <row r="75" spans="1:21" ht="30" hidden="1" customHeight="1" x14ac:dyDescent="0.2">
      <c r="C75" s="25" t="s">
        <v>45</v>
      </c>
      <c r="D75" s="23" t="s">
        <v>46</v>
      </c>
      <c r="E75" s="23" t="s">
        <v>47</v>
      </c>
      <c r="F75" s="23">
        <v>3</v>
      </c>
      <c r="G75" s="23">
        <v>3</v>
      </c>
      <c r="H75" s="23">
        <v>3</v>
      </c>
      <c r="I75" s="23"/>
      <c r="J75" s="24"/>
    </row>
    <row r="76" spans="1:21" ht="30" hidden="1" customHeight="1" x14ac:dyDescent="0.2">
      <c r="C76" s="23"/>
      <c r="D76" s="23"/>
      <c r="E76" s="23"/>
      <c r="F76" s="23"/>
      <c r="G76" s="23">
        <v>4</v>
      </c>
      <c r="H76" s="23">
        <v>4</v>
      </c>
      <c r="I76" s="23"/>
      <c r="J76" s="24"/>
    </row>
    <row r="77" spans="1:21" ht="30" hidden="1" customHeight="1" x14ac:dyDescent="0.2">
      <c r="C77" s="26"/>
      <c r="D77" s="24"/>
      <c r="E77" s="24"/>
      <c r="F77" s="23"/>
      <c r="G77" s="23">
        <v>5</v>
      </c>
      <c r="H77" s="23">
        <v>5</v>
      </c>
      <c r="I77" s="23"/>
      <c r="J77" s="24"/>
    </row>
    <row r="78" spans="1:21" ht="30" hidden="1" customHeight="1" x14ac:dyDescent="0.2">
      <c r="C78" s="24"/>
      <c r="D78" s="24"/>
      <c r="E78" s="24"/>
      <c r="F78" s="23"/>
      <c r="G78" s="23">
        <v>6</v>
      </c>
      <c r="H78" s="23">
        <v>6</v>
      </c>
      <c r="I78" s="23"/>
      <c r="J78" s="24"/>
    </row>
    <row r="79" spans="1:21" ht="30" customHeight="1" x14ac:dyDescent="0.2"/>
    <row r="80" spans="1:21" ht="30" customHeight="1" x14ac:dyDescent="0.2"/>
    <row r="81" spans="3:10" ht="30" customHeight="1" x14ac:dyDescent="0.2"/>
    <row r="82" spans="3:10" ht="30" customHeight="1" x14ac:dyDescent="0.2">
      <c r="C82" s="27"/>
    </row>
    <row r="83" spans="3:10" ht="30" hidden="1" customHeight="1" x14ac:dyDescent="0.2"/>
    <row r="84" spans="3:10" ht="30" hidden="1" customHeight="1" x14ac:dyDescent="0.2">
      <c r="C84" s="28" t="s">
        <v>48</v>
      </c>
      <c r="D84" s="28">
        <v>108000</v>
      </c>
      <c r="E84" s="29"/>
      <c r="F84" s="29"/>
      <c r="G84" s="29"/>
      <c r="H84" s="30"/>
      <c r="I84" s="30"/>
      <c r="J84" s="30"/>
    </row>
    <row r="85" spans="3:10" ht="30" hidden="1" customHeight="1" x14ac:dyDescent="0.2">
      <c r="C85" s="28" t="s">
        <v>49</v>
      </c>
      <c r="D85" s="28">
        <v>122000</v>
      </c>
      <c r="E85" s="29"/>
      <c r="F85" s="29"/>
      <c r="G85" s="29"/>
      <c r="H85" s="30"/>
      <c r="I85" s="30"/>
      <c r="J85" s="30"/>
    </row>
    <row r="86" spans="3:10" ht="30" hidden="1" customHeight="1" x14ac:dyDescent="0.2">
      <c r="C86" s="28" t="s">
        <v>50</v>
      </c>
      <c r="D86" s="28">
        <v>127000</v>
      </c>
      <c r="E86" s="29"/>
      <c r="F86" s="29"/>
      <c r="G86" s="29"/>
      <c r="H86" s="30"/>
      <c r="I86" s="30"/>
      <c r="J86" s="30"/>
    </row>
    <row r="87" spans="3:10" ht="30" hidden="1" customHeight="1" x14ac:dyDescent="0.2">
      <c r="C87" s="28" t="s">
        <v>51</v>
      </c>
      <c r="D87" s="28">
        <v>151000</v>
      </c>
      <c r="E87" s="29"/>
      <c r="F87" s="29"/>
      <c r="G87" s="29"/>
      <c r="H87" s="30"/>
      <c r="I87" s="30"/>
      <c r="J87" s="30"/>
    </row>
    <row r="88" spans="3:10" ht="30" hidden="1" customHeight="1" x14ac:dyDescent="0.2">
      <c r="C88" s="28" t="s">
        <v>52</v>
      </c>
      <c r="D88" s="28">
        <v>188000</v>
      </c>
      <c r="E88" s="29"/>
      <c r="F88" s="29"/>
      <c r="G88" s="29"/>
      <c r="H88" s="30"/>
      <c r="I88" s="30"/>
      <c r="J88" s="30"/>
    </row>
    <row r="89" spans="3:10" ht="30" hidden="1" customHeight="1" x14ac:dyDescent="0.2">
      <c r="C89" s="28" t="s">
        <v>53</v>
      </c>
      <c r="D89" s="28">
        <v>227000</v>
      </c>
      <c r="E89" s="29"/>
      <c r="F89" s="29"/>
      <c r="G89" s="29"/>
      <c r="H89" s="30"/>
      <c r="I89" s="30"/>
      <c r="J89" s="30"/>
    </row>
    <row r="90" spans="3:10" ht="30" hidden="1" customHeight="1" x14ac:dyDescent="0.2">
      <c r="C90" s="28" t="s">
        <v>54</v>
      </c>
      <c r="D90" s="28">
        <v>93000</v>
      </c>
    </row>
    <row r="91" spans="3:10" ht="30" hidden="1" customHeight="1" x14ac:dyDescent="0.2">
      <c r="C91" s="28" t="s">
        <v>55</v>
      </c>
      <c r="D91" s="28">
        <v>107000</v>
      </c>
    </row>
    <row r="92" spans="3:10" ht="30" hidden="1" customHeight="1" x14ac:dyDescent="0.2">
      <c r="C92" s="28" t="s">
        <v>56</v>
      </c>
      <c r="D92" s="28">
        <v>126000</v>
      </c>
    </row>
    <row r="93" spans="3:10" ht="30" hidden="1" customHeight="1" x14ac:dyDescent="0.2">
      <c r="C93" s="28" t="s">
        <v>57</v>
      </c>
      <c r="D93" s="28">
        <v>146000</v>
      </c>
    </row>
    <row r="94" spans="3:10" ht="30" hidden="1" customHeight="1" x14ac:dyDescent="0.2">
      <c r="C94" s="28" t="s">
        <v>58</v>
      </c>
      <c r="D94" s="28">
        <v>177000</v>
      </c>
    </row>
    <row r="95" spans="3:10" ht="30" hidden="1" customHeight="1" x14ac:dyDescent="0.2">
      <c r="C95" s="28" t="s">
        <v>59</v>
      </c>
      <c r="D95" s="28">
        <v>216000</v>
      </c>
    </row>
    <row r="96" spans="3:10" ht="30" hidden="1" customHeight="1" x14ac:dyDescent="0.2">
      <c r="C96" s="28" t="s">
        <v>60</v>
      </c>
      <c r="D96" s="28">
        <v>83000</v>
      </c>
    </row>
    <row r="97" spans="3:4" ht="30" hidden="1" customHeight="1" x14ac:dyDescent="0.2">
      <c r="C97" s="28" t="s">
        <v>61</v>
      </c>
      <c r="D97" s="28">
        <v>97000</v>
      </c>
    </row>
    <row r="98" spans="3:4" ht="30" hidden="1" customHeight="1" x14ac:dyDescent="0.2">
      <c r="C98" s="28" t="s">
        <v>62</v>
      </c>
      <c r="D98" s="28">
        <v>119000</v>
      </c>
    </row>
    <row r="99" spans="3:4" ht="30" hidden="1" customHeight="1" x14ac:dyDescent="0.2">
      <c r="C99" s="28" t="s">
        <v>63</v>
      </c>
      <c r="D99" s="28">
        <v>139000</v>
      </c>
    </row>
    <row r="100" spans="3:4" ht="30" hidden="1" customHeight="1" x14ac:dyDescent="0.2">
      <c r="C100" s="28" t="s">
        <v>64</v>
      </c>
      <c r="D100" s="28">
        <v>170000</v>
      </c>
    </row>
    <row r="101" spans="3:4" ht="30" hidden="1" customHeight="1" x14ac:dyDescent="0.2">
      <c r="C101" s="28" t="s">
        <v>65</v>
      </c>
      <c r="D101" s="28">
        <v>210000</v>
      </c>
    </row>
    <row r="102" spans="3:4" ht="30" hidden="1" customHeight="1" x14ac:dyDescent="0.2">
      <c r="C102" s="28" t="s">
        <v>66</v>
      </c>
      <c r="D102" s="28">
        <v>94000</v>
      </c>
    </row>
    <row r="103" spans="3:4" ht="30" hidden="1" customHeight="1" x14ac:dyDescent="0.2">
      <c r="C103" s="28" t="s">
        <v>67</v>
      </c>
      <c r="D103" s="28">
        <v>107000</v>
      </c>
    </row>
    <row r="104" spans="3:4" ht="30" hidden="1" customHeight="1" x14ac:dyDescent="0.2">
      <c r="C104" s="28" t="s">
        <v>68</v>
      </c>
      <c r="D104" s="28">
        <v>112000</v>
      </c>
    </row>
    <row r="105" spans="3:4" ht="30" hidden="1" customHeight="1" x14ac:dyDescent="0.2">
      <c r="C105" s="28" t="s">
        <v>69</v>
      </c>
      <c r="D105" s="28">
        <v>136000</v>
      </c>
    </row>
    <row r="106" spans="3:4" ht="30" hidden="1" customHeight="1" x14ac:dyDescent="0.2">
      <c r="C106" s="28" t="s">
        <v>70</v>
      </c>
      <c r="D106" s="28">
        <v>172000</v>
      </c>
    </row>
    <row r="107" spans="3:4" ht="30" hidden="1" customHeight="1" x14ac:dyDescent="0.2">
      <c r="C107" s="28" t="s">
        <v>71</v>
      </c>
      <c r="D107" s="28">
        <v>213000</v>
      </c>
    </row>
    <row r="108" spans="3:4" ht="30" hidden="1" customHeight="1" x14ac:dyDescent="0.2">
      <c r="C108" s="28" t="s">
        <v>72</v>
      </c>
      <c r="D108" s="28">
        <v>79000</v>
      </c>
    </row>
    <row r="109" spans="3:4" ht="30" hidden="1" customHeight="1" x14ac:dyDescent="0.2">
      <c r="C109" s="28" t="s">
        <v>73</v>
      </c>
      <c r="D109" s="28">
        <v>92000</v>
      </c>
    </row>
    <row r="110" spans="3:4" ht="30" hidden="1" customHeight="1" x14ac:dyDescent="0.2">
      <c r="C110" s="28" t="s">
        <v>74</v>
      </c>
      <c r="D110" s="28">
        <v>111000</v>
      </c>
    </row>
    <row r="111" spans="3:4" ht="30" hidden="1" customHeight="1" x14ac:dyDescent="0.2">
      <c r="C111" s="28" t="s">
        <v>75</v>
      </c>
      <c r="D111" s="28">
        <v>131000</v>
      </c>
    </row>
    <row r="112" spans="3:4" ht="30" hidden="1" customHeight="1" x14ac:dyDescent="0.2">
      <c r="C112" s="28" t="s">
        <v>76</v>
      </c>
      <c r="D112" s="28">
        <v>161000</v>
      </c>
    </row>
    <row r="113" spans="3:4" ht="30" hidden="1" customHeight="1" x14ac:dyDescent="0.2">
      <c r="C113" s="28" t="s">
        <v>77</v>
      </c>
      <c r="D113" s="28">
        <v>201000</v>
      </c>
    </row>
    <row r="114" spans="3:4" ht="30" hidden="1" customHeight="1" x14ac:dyDescent="0.2">
      <c r="C114" s="28" t="s">
        <v>78</v>
      </c>
      <c r="D114" s="28">
        <v>69000</v>
      </c>
    </row>
    <row r="115" spans="3:4" ht="30" hidden="1" customHeight="1" x14ac:dyDescent="0.2">
      <c r="C115" s="28" t="s">
        <v>79</v>
      </c>
      <c r="D115" s="28">
        <v>82000</v>
      </c>
    </row>
    <row r="116" spans="3:4" ht="30" hidden="1" customHeight="1" x14ac:dyDescent="0.2">
      <c r="C116" s="28" t="s">
        <v>80</v>
      </c>
      <c r="D116" s="28">
        <v>104000</v>
      </c>
    </row>
    <row r="117" spans="3:4" ht="30" hidden="1" customHeight="1" x14ac:dyDescent="0.2">
      <c r="C117" s="28" t="s">
        <v>81</v>
      </c>
      <c r="D117" s="28">
        <v>124000</v>
      </c>
    </row>
    <row r="118" spans="3:4" ht="30" hidden="1" customHeight="1" x14ac:dyDescent="0.2">
      <c r="C118" s="28" t="s">
        <v>82</v>
      </c>
      <c r="D118" s="28">
        <v>154000</v>
      </c>
    </row>
    <row r="119" spans="3:4" ht="30" hidden="1" customHeight="1" x14ac:dyDescent="0.2">
      <c r="C119" s="28" t="s">
        <v>83</v>
      </c>
      <c r="D119" s="28">
        <v>196000</v>
      </c>
    </row>
    <row r="120" spans="3:4" ht="30" hidden="1" customHeight="1" x14ac:dyDescent="0.2">
      <c r="C120" s="28" t="s">
        <v>84</v>
      </c>
      <c r="D120" s="28">
        <v>85000</v>
      </c>
    </row>
    <row r="121" spans="3:4" ht="30" hidden="1" customHeight="1" x14ac:dyDescent="0.2">
      <c r="C121" s="28" t="s">
        <v>85</v>
      </c>
      <c r="D121" s="28">
        <v>97000</v>
      </c>
    </row>
    <row r="122" spans="3:4" ht="30" hidden="1" customHeight="1" x14ac:dyDescent="0.2">
      <c r="C122" s="28" t="s">
        <v>86</v>
      </c>
      <c r="D122" s="28">
        <v>102000</v>
      </c>
    </row>
    <row r="123" spans="3:4" ht="30" hidden="1" customHeight="1" x14ac:dyDescent="0.2">
      <c r="C123" s="28" t="s">
        <v>87</v>
      </c>
      <c r="D123" s="28">
        <v>126000</v>
      </c>
    </row>
    <row r="124" spans="3:4" ht="30" hidden="1" customHeight="1" x14ac:dyDescent="0.2">
      <c r="C124" s="28" t="s">
        <v>88</v>
      </c>
      <c r="D124" s="28">
        <v>162000</v>
      </c>
    </row>
    <row r="125" spans="3:4" ht="30" hidden="1" customHeight="1" x14ac:dyDescent="0.2">
      <c r="C125" s="28" t="s">
        <v>89</v>
      </c>
      <c r="D125" s="28">
        <v>203000</v>
      </c>
    </row>
    <row r="126" spans="3:4" ht="30" hidden="1" customHeight="1" x14ac:dyDescent="0.2">
      <c r="C126" s="28" t="s">
        <v>90</v>
      </c>
      <c r="D126" s="28">
        <v>70000</v>
      </c>
    </row>
    <row r="127" spans="3:4" ht="30" hidden="1" customHeight="1" x14ac:dyDescent="0.2">
      <c r="C127" s="28" t="s">
        <v>91</v>
      </c>
      <c r="D127" s="28">
        <v>82000</v>
      </c>
    </row>
    <row r="128" spans="3:4" ht="30" hidden="1" customHeight="1" x14ac:dyDescent="0.2">
      <c r="C128" s="28" t="s">
        <v>92</v>
      </c>
      <c r="D128" s="28">
        <v>101000</v>
      </c>
    </row>
    <row r="129" spans="3:4" ht="30" hidden="1" customHeight="1" x14ac:dyDescent="0.2">
      <c r="C129" s="28" t="s">
        <v>93</v>
      </c>
      <c r="D129" s="28">
        <v>121000</v>
      </c>
    </row>
    <row r="130" spans="3:4" ht="30" hidden="1" customHeight="1" x14ac:dyDescent="0.2">
      <c r="C130" s="28" t="s">
        <v>94</v>
      </c>
      <c r="D130" s="28">
        <v>151000</v>
      </c>
    </row>
    <row r="131" spans="3:4" ht="30" hidden="1" customHeight="1" x14ac:dyDescent="0.2">
      <c r="C131" s="28" t="s">
        <v>95</v>
      </c>
      <c r="D131" s="28">
        <v>191000</v>
      </c>
    </row>
    <row r="132" spans="3:4" ht="30" hidden="1" customHeight="1" x14ac:dyDescent="0.2">
      <c r="C132" s="28" t="s">
        <v>96</v>
      </c>
      <c r="D132" s="28">
        <v>60000</v>
      </c>
    </row>
    <row r="133" spans="3:4" ht="30" hidden="1" customHeight="1" x14ac:dyDescent="0.2">
      <c r="C133" s="28" t="s">
        <v>97</v>
      </c>
      <c r="D133" s="28">
        <v>72000</v>
      </c>
    </row>
    <row r="134" spans="3:4" ht="30" hidden="1" customHeight="1" x14ac:dyDescent="0.2">
      <c r="C134" s="28" t="s">
        <v>98</v>
      </c>
      <c r="D134" s="28">
        <v>94000</v>
      </c>
    </row>
    <row r="135" spans="3:4" ht="30" hidden="1" customHeight="1" x14ac:dyDescent="0.2">
      <c r="C135" s="28" t="s">
        <v>99</v>
      </c>
      <c r="D135" s="28">
        <v>114000</v>
      </c>
    </row>
    <row r="136" spans="3:4" ht="30" hidden="1" customHeight="1" x14ac:dyDescent="0.2">
      <c r="C136" s="28" t="s">
        <v>100</v>
      </c>
      <c r="D136" s="28">
        <v>144000</v>
      </c>
    </row>
    <row r="137" spans="3:4" ht="30" hidden="1" customHeight="1" x14ac:dyDescent="0.2">
      <c r="C137" s="28" t="s">
        <v>101</v>
      </c>
      <c r="D137" s="28">
        <v>186000</v>
      </c>
    </row>
    <row r="138" spans="3:4" ht="30" customHeight="1" x14ac:dyDescent="0.2">
      <c r="C138" s="29"/>
      <c r="D138" s="29"/>
    </row>
    <row r="139" spans="3:4" ht="30" customHeight="1" x14ac:dyDescent="0.2">
      <c r="C139" s="29"/>
      <c r="D139" s="29"/>
    </row>
    <row r="140" spans="3:4" ht="30" customHeight="1" x14ac:dyDescent="0.2">
      <c r="C140" s="29"/>
      <c r="D140" s="29"/>
    </row>
    <row r="141" spans="3:4" ht="30" customHeight="1" x14ac:dyDescent="0.2">
      <c r="C141" s="29"/>
      <c r="D141" s="29"/>
    </row>
    <row r="142" spans="3:4" ht="30" customHeight="1" x14ac:dyDescent="0.2">
      <c r="C142" s="29"/>
      <c r="D142" s="29"/>
    </row>
    <row r="143" spans="3:4" ht="30" customHeight="1" x14ac:dyDescent="0.2">
      <c r="C143" s="29"/>
      <c r="D143" s="29"/>
    </row>
    <row r="144" spans="3:4" ht="30" customHeight="1" x14ac:dyDescent="0.2">
      <c r="C144" s="29"/>
      <c r="D144" s="29"/>
    </row>
    <row r="145" spans="3:4" ht="30" customHeight="1" x14ac:dyDescent="0.2">
      <c r="C145" s="29"/>
      <c r="D145" s="29"/>
    </row>
    <row r="146" spans="3:4" ht="30" customHeight="1" x14ac:dyDescent="0.2">
      <c r="C146" s="29"/>
      <c r="D146" s="29"/>
    </row>
    <row r="147" spans="3:4" ht="30" customHeight="1" x14ac:dyDescent="0.2">
      <c r="C147" s="29"/>
      <c r="D147" s="29"/>
    </row>
    <row r="148" spans="3:4" x14ac:dyDescent="0.2">
      <c r="C148" s="29"/>
      <c r="D148" s="29"/>
    </row>
    <row r="149" spans="3:4" x14ac:dyDescent="0.2">
      <c r="C149" s="29"/>
      <c r="D149" s="29"/>
    </row>
    <row r="150" spans="3:4" x14ac:dyDescent="0.2">
      <c r="C150" s="29"/>
      <c r="D150" s="29"/>
    </row>
    <row r="151" spans="3:4" x14ac:dyDescent="0.2">
      <c r="C151" s="29"/>
      <c r="D151" s="29"/>
    </row>
  </sheetData>
  <sheetProtection formatRows="0" insertRows="0"/>
  <dataConsolidate/>
  <mergeCells count="365">
    <mergeCell ref="U22:U23"/>
    <mergeCell ref="R6:U6"/>
    <mergeCell ref="A9:B14"/>
    <mergeCell ref="C9:M10"/>
    <mergeCell ref="N9:O14"/>
    <mergeCell ref="P9:Q14"/>
    <mergeCell ref="R9:U14"/>
    <mergeCell ref="C11:G14"/>
    <mergeCell ref="J11:K14"/>
    <mergeCell ref="L11:M14"/>
    <mergeCell ref="E24:E25"/>
    <mergeCell ref="F24:F25"/>
    <mergeCell ref="P24:Q25"/>
    <mergeCell ref="R24:S25"/>
    <mergeCell ref="T24:T25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4:U25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J24:K25"/>
    <mergeCell ref="L24:M25"/>
    <mergeCell ref="N24:O25"/>
    <mergeCell ref="P26:Q27"/>
    <mergeCell ref="R26:S27"/>
    <mergeCell ref="T26:T27"/>
    <mergeCell ref="U26:U27"/>
    <mergeCell ref="J26:K27"/>
    <mergeCell ref="L26:M27"/>
    <mergeCell ref="N26:O27"/>
    <mergeCell ref="A24:A25"/>
    <mergeCell ref="B24:B25"/>
    <mergeCell ref="C24:C25"/>
    <mergeCell ref="D24:D25"/>
    <mergeCell ref="B28:B29"/>
    <mergeCell ref="C28:C29"/>
    <mergeCell ref="D28:D29"/>
    <mergeCell ref="E28:E29"/>
    <mergeCell ref="F28:F29"/>
    <mergeCell ref="G26:G27"/>
    <mergeCell ref="H26:H27"/>
    <mergeCell ref="I26:I27"/>
    <mergeCell ref="G30:G31"/>
    <mergeCell ref="H30:H31"/>
    <mergeCell ref="I30:I31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K29"/>
    <mergeCell ref="L28:M29"/>
    <mergeCell ref="N28:O29"/>
    <mergeCell ref="P30:Q31"/>
    <mergeCell ref="R30:S31"/>
    <mergeCell ref="T30:T31"/>
    <mergeCell ref="U30:U31"/>
    <mergeCell ref="J30:K31"/>
    <mergeCell ref="L30:M31"/>
    <mergeCell ref="N30:O31"/>
    <mergeCell ref="A28:A29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J34:K35"/>
    <mergeCell ref="L34:M35"/>
    <mergeCell ref="N34:O35"/>
    <mergeCell ref="A32:A33"/>
    <mergeCell ref="B32:B33"/>
    <mergeCell ref="C36:C37"/>
    <mergeCell ref="D36:D37"/>
    <mergeCell ref="E36:E37"/>
    <mergeCell ref="F36:F37"/>
    <mergeCell ref="G34:G35"/>
    <mergeCell ref="H34:H35"/>
    <mergeCell ref="I34:I35"/>
    <mergeCell ref="P32:Q33"/>
    <mergeCell ref="C32:C33"/>
    <mergeCell ref="D32:D33"/>
    <mergeCell ref="E32:E33"/>
    <mergeCell ref="F32:F33"/>
    <mergeCell ref="P36:Q37"/>
    <mergeCell ref="R36:S37"/>
    <mergeCell ref="T36:T37"/>
    <mergeCell ref="U36:U37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K37"/>
    <mergeCell ref="L36:M37"/>
    <mergeCell ref="N36:O37"/>
    <mergeCell ref="P38:Q39"/>
    <mergeCell ref="R38:S39"/>
    <mergeCell ref="T38:T39"/>
    <mergeCell ref="U38:U39"/>
    <mergeCell ref="J38:K39"/>
    <mergeCell ref="L38:M39"/>
    <mergeCell ref="N38:O39"/>
    <mergeCell ref="A36:A37"/>
    <mergeCell ref="B36:B37"/>
    <mergeCell ref="B40:B41"/>
    <mergeCell ref="C40:C41"/>
    <mergeCell ref="D40:D41"/>
    <mergeCell ref="E40:E41"/>
    <mergeCell ref="F40:F41"/>
    <mergeCell ref="G38:G39"/>
    <mergeCell ref="H38:H39"/>
    <mergeCell ref="I38:I39"/>
    <mergeCell ref="G42:G43"/>
    <mergeCell ref="H42:H43"/>
    <mergeCell ref="I42:I43"/>
    <mergeCell ref="P40:Q41"/>
    <mergeCell ref="R40:S41"/>
    <mergeCell ref="T40:T41"/>
    <mergeCell ref="U40:U41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K41"/>
    <mergeCell ref="L40:M41"/>
    <mergeCell ref="N40:O41"/>
    <mergeCell ref="P42:Q43"/>
    <mergeCell ref="R42:S43"/>
    <mergeCell ref="T42:T43"/>
    <mergeCell ref="U42:U43"/>
    <mergeCell ref="J42:K43"/>
    <mergeCell ref="L42:M43"/>
    <mergeCell ref="N42:O43"/>
    <mergeCell ref="A40:A41"/>
    <mergeCell ref="R44:S45"/>
    <mergeCell ref="T44:T45"/>
    <mergeCell ref="U44:U45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K45"/>
    <mergeCell ref="L44:M45"/>
    <mergeCell ref="N44:O45"/>
    <mergeCell ref="P46:Q47"/>
    <mergeCell ref="R46:S47"/>
    <mergeCell ref="T46:T47"/>
    <mergeCell ref="U46:U47"/>
    <mergeCell ref="J46:K47"/>
    <mergeCell ref="L46:M47"/>
    <mergeCell ref="N46:O47"/>
    <mergeCell ref="A44:A45"/>
    <mergeCell ref="B44:B45"/>
    <mergeCell ref="C48:C49"/>
    <mergeCell ref="D48:D49"/>
    <mergeCell ref="E48:E49"/>
    <mergeCell ref="F48:F49"/>
    <mergeCell ref="G46:G47"/>
    <mergeCell ref="H46:H47"/>
    <mergeCell ref="I46:I47"/>
    <mergeCell ref="P44:Q45"/>
    <mergeCell ref="C44:C45"/>
    <mergeCell ref="D44:D45"/>
    <mergeCell ref="E44:E45"/>
    <mergeCell ref="F44:F45"/>
    <mergeCell ref="P48:Q49"/>
    <mergeCell ref="R48:S49"/>
    <mergeCell ref="T48:T49"/>
    <mergeCell ref="U48:U49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K49"/>
    <mergeCell ref="L48:M49"/>
    <mergeCell ref="N48:O49"/>
    <mergeCell ref="P50:Q51"/>
    <mergeCell ref="R50:S51"/>
    <mergeCell ref="T50:T51"/>
    <mergeCell ref="U50:U51"/>
    <mergeCell ref="J50:K51"/>
    <mergeCell ref="L50:M51"/>
    <mergeCell ref="N50:O51"/>
    <mergeCell ref="A48:A49"/>
    <mergeCell ref="B48:B49"/>
    <mergeCell ref="B52:B53"/>
    <mergeCell ref="C52:C53"/>
    <mergeCell ref="D52:D53"/>
    <mergeCell ref="E52:E53"/>
    <mergeCell ref="F52:F53"/>
    <mergeCell ref="G50:G51"/>
    <mergeCell ref="H50:H51"/>
    <mergeCell ref="I50:I51"/>
    <mergeCell ref="G54:G55"/>
    <mergeCell ref="H54:H55"/>
    <mergeCell ref="I54:I55"/>
    <mergeCell ref="P52:Q53"/>
    <mergeCell ref="R52:S53"/>
    <mergeCell ref="T52:T53"/>
    <mergeCell ref="U52:U53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K53"/>
    <mergeCell ref="L52:M53"/>
    <mergeCell ref="N52:O53"/>
    <mergeCell ref="P54:Q55"/>
    <mergeCell ref="R54:S55"/>
    <mergeCell ref="T54:T55"/>
    <mergeCell ref="U54:U55"/>
    <mergeCell ref="J54:K55"/>
    <mergeCell ref="L54:M55"/>
    <mergeCell ref="N54:O55"/>
    <mergeCell ref="A52:A53"/>
    <mergeCell ref="J58:K59"/>
    <mergeCell ref="L58:M59"/>
    <mergeCell ref="N58:O59"/>
    <mergeCell ref="A56:A57"/>
    <mergeCell ref="B56:B57"/>
    <mergeCell ref="C56:C57"/>
    <mergeCell ref="D56:D57"/>
    <mergeCell ref="E56:E57"/>
    <mergeCell ref="F56:F57"/>
    <mergeCell ref="F60:F61"/>
    <mergeCell ref="G58:G59"/>
    <mergeCell ref="H58:H59"/>
    <mergeCell ref="I58:I59"/>
    <mergeCell ref="P56:Q57"/>
    <mergeCell ref="R56:S57"/>
    <mergeCell ref="T56:T57"/>
    <mergeCell ref="U56:U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K57"/>
    <mergeCell ref="L56:M57"/>
    <mergeCell ref="N56:O57"/>
    <mergeCell ref="P58:Q59"/>
    <mergeCell ref="R58:S59"/>
    <mergeCell ref="T58:T59"/>
    <mergeCell ref="U58:U59"/>
    <mergeCell ref="A70:U70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  <mergeCell ref="A62:A63"/>
    <mergeCell ref="B62:B63"/>
    <mergeCell ref="C62:C63"/>
    <mergeCell ref="D62:D63"/>
    <mergeCell ref="E62:E63"/>
    <mergeCell ref="F62:F63"/>
    <mergeCell ref="R4:U4"/>
    <mergeCell ref="R5:U5"/>
    <mergeCell ref="P4:Q4"/>
    <mergeCell ref="P5:Q5"/>
    <mergeCell ref="P6:Q6"/>
    <mergeCell ref="U64:U65"/>
    <mergeCell ref="A67:U67"/>
    <mergeCell ref="A68:U68"/>
    <mergeCell ref="A69:U69"/>
    <mergeCell ref="P60:Q61"/>
    <mergeCell ref="R60:S61"/>
    <mergeCell ref="T60:T61"/>
    <mergeCell ref="U60:U61"/>
    <mergeCell ref="G60:G61"/>
    <mergeCell ref="H60:H61"/>
    <mergeCell ref="I60:I61"/>
    <mergeCell ref="J60:K61"/>
    <mergeCell ref="L60:M61"/>
    <mergeCell ref="N60:O61"/>
    <mergeCell ref="A60:A61"/>
    <mergeCell ref="B60:B61"/>
    <mergeCell ref="C60:C61"/>
    <mergeCell ref="D60:D61"/>
    <mergeCell ref="E60:E61"/>
  </mergeCells>
  <phoneticPr fontId="3"/>
  <dataValidations count="3">
    <dataValidation type="list" allowBlank="1" showInputMessage="1" showErrorMessage="1" sqref="C24:C63" xr:uid="{00000000-0002-0000-0100-000000000000}">
      <formula1>$C$73:$C$75</formula1>
    </dataValidation>
    <dataValidation type="list" allowBlank="1" showInputMessage="1" showErrorMessage="1" sqref="E24:E63" xr:uid="{00000000-0002-0000-0100-000001000000}">
      <formula1>$E$73:$E$75</formula1>
    </dataValidation>
    <dataValidation type="list" allowBlank="1" showInputMessage="1" showErrorMessage="1" sqref="G24:G63" xr:uid="{00000000-0002-0000-0100-000002000000}">
      <formula1>"0,1・非該当,2,3,4,5,6"</formula1>
    </dataValidation>
  </dataValidations>
  <printOptions verticalCentered="1"/>
  <pageMargins left="0.78740157480314965" right="0.78740157480314965" top="0.78740157480314965" bottom="0.39370078740157483" header="0" footer="0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view="pageBreakPreview" topLeftCell="A3" zoomScale="85" zoomScaleNormal="100" zoomScaleSheetLayoutView="85" workbookViewId="0">
      <selection activeCell="M25" sqref="M25"/>
    </sheetView>
  </sheetViews>
  <sheetFormatPr defaultColWidth="9" defaultRowHeight="13.2" x14ac:dyDescent="0.2"/>
  <cols>
    <col min="1" max="1" width="9" style="31"/>
    <col min="2" max="2" width="15.77734375" style="31" customWidth="1"/>
    <col min="3" max="7" width="13.6640625" style="31" customWidth="1"/>
    <col min="8" max="10" width="15.109375" style="31" customWidth="1"/>
    <col min="11" max="11" width="3.33203125" style="31" bestFit="1" customWidth="1"/>
    <col min="12" max="16384" width="9" style="31"/>
  </cols>
  <sheetData>
    <row r="1" spans="1:10" ht="18" customHeight="1" x14ac:dyDescent="0.2">
      <c r="A1" s="34" t="s">
        <v>139</v>
      </c>
      <c r="J1" s="32" t="s">
        <v>1</v>
      </c>
    </row>
    <row r="3" spans="1:10" ht="27" customHeight="1" x14ac:dyDescent="0.2">
      <c r="A3" s="33" t="s">
        <v>140</v>
      </c>
      <c r="H3" s="55" t="s">
        <v>143</v>
      </c>
      <c r="I3" s="244"/>
      <c r="J3" s="244"/>
    </row>
    <row r="4" spans="1:10" ht="29.25" customHeight="1" x14ac:dyDescent="0.2">
      <c r="A4" s="34" t="s">
        <v>141</v>
      </c>
      <c r="H4" s="55" t="s">
        <v>0</v>
      </c>
      <c r="I4" s="245"/>
      <c r="J4" s="245"/>
    </row>
    <row r="5" spans="1:10" ht="29.25" customHeight="1" x14ac:dyDescent="0.2">
      <c r="A5" s="34" t="s">
        <v>102</v>
      </c>
      <c r="H5" s="55" t="s">
        <v>6</v>
      </c>
      <c r="I5" s="245"/>
      <c r="J5" s="245"/>
    </row>
    <row r="6" spans="1:10" ht="29.25" customHeight="1" thickBot="1" x14ac:dyDescent="0.25">
      <c r="A6" s="34"/>
    </row>
    <row r="7" spans="1:10" ht="15.75" customHeight="1" thickTop="1" x14ac:dyDescent="0.2">
      <c r="A7" s="35" t="s">
        <v>103</v>
      </c>
      <c r="B7" s="36"/>
      <c r="C7" s="36"/>
      <c r="D7" s="36"/>
      <c r="E7" s="36"/>
      <c r="F7" s="36"/>
      <c r="G7" s="36"/>
      <c r="H7" s="36"/>
      <c r="I7" s="37"/>
    </row>
    <row r="8" spans="1:10" ht="15.75" customHeight="1" x14ac:dyDescent="0.2">
      <c r="A8" s="38" t="s">
        <v>104</v>
      </c>
      <c r="B8" s="39"/>
      <c r="C8" s="39"/>
      <c r="D8" s="39"/>
      <c r="E8" s="39"/>
      <c r="F8" s="39"/>
      <c r="G8" s="39"/>
      <c r="H8" s="39"/>
      <c r="I8" s="40"/>
    </row>
    <row r="9" spans="1:10" ht="15.75" customHeight="1" x14ac:dyDescent="0.2">
      <c r="A9" s="38" t="s">
        <v>105</v>
      </c>
      <c r="B9" s="39"/>
      <c r="C9" s="39"/>
      <c r="D9" s="39"/>
      <c r="E9" s="39"/>
      <c r="F9" s="39"/>
      <c r="G9" s="39"/>
      <c r="H9" s="39"/>
      <c r="I9" s="40"/>
    </row>
    <row r="10" spans="1:10" ht="15.75" customHeight="1" x14ac:dyDescent="0.2">
      <c r="A10" s="38" t="s">
        <v>106</v>
      </c>
      <c r="B10" s="39"/>
      <c r="C10" s="39"/>
      <c r="D10" s="39"/>
      <c r="E10" s="39"/>
      <c r="F10" s="39"/>
      <c r="G10" s="39"/>
      <c r="H10" s="39"/>
      <c r="I10" s="40"/>
    </row>
    <row r="11" spans="1:10" ht="15.75" customHeight="1" x14ac:dyDescent="0.2">
      <c r="A11" s="38" t="s">
        <v>107</v>
      </c>
      <c r="B11" s="39"/>
      <c r="C11" s="39"/>
      <c r="D11" s="39"/>
      <c r="E11" s="39"/>
      <c r="F11" s="39"/>
      <c r="G11" s="39"/>
      <c r="H11" s="39"/>
      <c r="I11" s="40"/>
    </row>
    <row r="12" spans="1:10" ht="15.75" customHeight="1" thickBot="1" x14ac:dyDescent="0.25">
      <c r="A12" s="41" t="s">
        <v>145</v>
      </c>
      <c r="B12" s="42"/>
      <c r="C12" s="42"/>
      <c r="D12" s="42"/>
      <c r="E12" s="42"/>
      <c r="F12" s="42"/>
      <c r="G12" s="42"/>
      <c r="H12" s="42"/>
      <c r="I12" s="43"/>
    </row>
    <row r="13" spans="1:10" ht="20.25" customHeight="1" thickTop="1" thickBot="1" x14ac:dyDescent="0.25"/>
    <row r="14" spans="1:10" ht="20.25" customHeight="1" thickBot="1" x14ac:dyDescent="0.25">
      <c r="A14" s="44" t="s">
        <v>108</v>
      </c>
      <c r="B14" s="76"/>
      <c r="C14" s="45" t="s">
        <v>109</v>
      </c>
      <c r="D14" s="46"/>
      <c r="E14" s="47" t="s">
        <v>110</v>
      </c>
      <c r="F14" s="48">
        <f>'[1]A-3所要額調書'!J20</f>
        <v>0</v>
      </c>
      <c r="G14" s="49" t="s">
        <v>111</v>
      </c>
      <c r="H14" s="50" t="s">
        <v>112</v>
      </c>
      <c r="I14" s="75">
        <f>'第２号様式（所要額調書）'!N24</f>
        <v>0</v>
      </c>
      <c r="J14" s="46" t="s">
        <v>109</v>
      </c>
    </row>
    <row r="15" spans="1:10" ht="20.25" customHeight="1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</row>
    <row r="16" spans="1:10" ht="20.25" customHeight="1" x14ac:dyDescent="0.2">
      <c r="A16" s="246" t="s">
        <v>113</v>
      </c>
      <c r="B16" s="247" t="s">
        <v>114</v>
      </c>
      <c r="C16" s="247"/>
      <c r="D16" s="247"/>
      <c r="E16" s="247"/>
      <c r="F16" s="247"/>
      <c r="G16" s="247"/>
      <c r="H16" s="246" t="s">
        <v>115</v>
      </c>
      <c r="I16" s="246" t="s">
        <v>116</v>
      </c>
      <c r="J16" s="246" t="s">
        <v>117</v>
      </c>
    </row>
    <row r="17" spans="1:10" ht="20.25" customHeight="1" thickBot="1" x14ac:dyDescent="0.25">
      <c r="A17" s="246"/>
      <c r="B17" s="51" t="s">
        <v>118</v>
      </c>
      <c r="C17" s="52" t="s">
        <v>119</v>
      </c>
      <c r="D17" s="51" t="s">
        <v>120</v>
      </c>
      <c r="E17" s="51" t="s">
        <v>121</v>
      </c>
      <c r="F17" s="51" t="s">
        <v>122</v>
      </c>
      <c r="G17" s="51" t="s">
        <v>123</v>
      </c>
      <c r="H17" s="247"/>
      <c r="I17" s="247"/>
      <c r="J17" s="247"/>
    </row>
    <row r="18" spans="1:10" ht="20.25" customHeight="1" x14ac:dyDescent="0.2">
      <c r="A18" s="47" t="s">
        <v>124</v>
      </c>
      <c r="B18" s="61"/>
      <c r="C18" s="62"/>
      <c r="D18" s="63"/>
      <c r="E18" s="63"/>
      <c r="F18" s="63"/>
      <c r="G18" s="64"/>
      <c r="H18" s="73">
        <f>SUM(B18:G18)</f>
        <v>0</v>
      </c>
      <c r="I18" s="74">
        <f>ROUNDDOWN(H18*$B$14,0)</f>
        <v>0</v>
      </c>
      <c r="J18" s="74">
        <f>MIN(I18,$I$14)</f>
        <v>0</v>
      </c>
    </row>
    <row r="19" spans="1:10" ht="20.25" customHeight="1" x14ac:dyDescent="0.2">
      <c r="A19" s="47" t="s">
        <v>125</v>
      </c>
      <c r="B19" s="65"/>
      <c r="C19" s="66"/>
      <c r="D19" s="67"/>
      <c r="E19" s="67"/>
      <c r="F19" s="67"/>
      <c r="G19" s="68"/>
      <c r="H19" s="73">
        <f t="shared" ref="H19:H29" si="0">SUM(B19:G19)</f>
        <v>0</v>
      </c>
      <c r="I19" s="74">
        <f t="shared" ref="I19:I29" si="1">ROUNDDOWN(H19*$B$14,0)</f>
        <v>0</v>
      </c>
      <c r="J19" s="74">
        <f t="shared" ref="J19:J29" si="2">MIN(I19,$I$14)</f>
        <v>0</v>
      </c>
    </row>
    <row r="20" spans="1:10" ht="20.25" customHeight="1" x14ac:dyDescent="0.2">
      <c r="A20" s="47" t="s">
        <v>126</v>
      </c>
      <c r="B20" s="65"/>
      <c r="C20" s="66"/>
      <c r="D20" s="67"/>
      <c r="E20" s="67"/>
      <c r="F20" s="67"/>
      <c r="G20" s="68"/>
      <c r="H20" s="73">
        <f t="shared" si="0"/>
        <v>0</v>
      </c>
      <c r="I20" s="74">
        <f t="shared" si="1"/>
        <v>0</v>
      </c>
      <c r="J20" s="74">
        <f>MIN(I20,$I$14)</f>
        <v>0</v>
      </c>
    </row>
    <row r="21" spans="1:10" ht="20.25" customHeight="1" x14ac:dyDescent="0.2">
      <c r="A21" s="47" t="s">
        <v>127</v>
      </c>
      <c r="B21" s="65"/>
      <c r="C21" s="66"/>
      <c r="D21" s="67"/>
      <c r="E21" s="67"/>
      <c r="F21" s="67"/>
      <c r="G21" s="68"/>
      <c r="H21" s="73">
        <f t="shared" si="0"/>
        <v>0</v>
      </c>
      <c r="I21" s="74">
        <f t="shared" si="1"/>
        <v>0</v>
      </c>
      <c r="J21" s="74">
        <f t="shared" si="2"/>
        <v>0</v>
      </c>
    </row>
    <row r="22" spans="1:10" ht="20.25" customHeight="1" x14ac:dyDescent="0.2">
      <c r="A22" s="47" t="s">
        <v>128</v>
      </c>
      <c r="B22" s="65"/>
      <c r="C22" s="66"/>
      <c r="D22" s="67"/>
      <c r="E22" s="67"/>
      <c r="F22" s="67"/>
      <c r="G22" s="68"/>
      <c r="H22" s="73">
        <f t="shared" si="0"/>
        <v>0</v>
      </c>
      <c r="I22" s="74">
        <f t="shared" si="1"/>
        <v>0</v>
      </c>
      <c r="J22" s="74">
        <f>MIN(I22,$I$14)</f>
        <v>0</v>
      </c>
    </row>
    <row r="23" spans="1:10" ht="20.25" customHeight="1" x14ac:dyDescent="0.2">
      <c r="A23" s="47" t="s">
        <v>129</v>
      </c>
      <c r="B23" s="65"/>
      <c r="C23" s="66"/>
      <c r="D23" s="67"/>
      <c r="E23" s="67"/>
      <c r="F23" s="67"/>
      <c r="G23" s="68"/>
      <c r="H23" s="73">
        <f t="shared" si="0"/>
        <v>0</v>
      </c>
      <c r="I23" s="74">
        <f t="shared" si="1"/>
        <v>0</v>
      </c>
      <c r="J23" s="74">
        <f t="shared" si="2"/>
        <v>0</v>
      </c>
    </row>
    <row r="24" spans="1:10" ht="20.25" customHeight="1" x14ac:dyDescent="0.2">
      <c r="A24" s="47" t="s">
        <v>130</v>
      </c>
      <c r="B24" s="65"/>
      <c r="C24" s="66"/>
      <c r="D24" s="67"/>
      <c r="E24" s="67"/>
      <c r="F24" s="67"/>
      <c r="G24" s="68"/>
      <c r="H24" s="73">
        <f t="shared" si="0"/>
        <v>0</v>
      </c>
      <c r="I24" s="74">
        <f t="shared" si="1"/>
        <v>0</v>
      </c>
      <c r="J24" s="74">
        <f t="shared" si="2"/>
        <v>0</v>
      </c>
    </row>
    <row r="25" spans="1:10" ht="20.25" customHeight="1" x14ac:dyDescent="0.2">
      <c r="A25" s="47" t="s">
        <v>131</v>
      </c>
      <c r="B25" s="65"/>
      <c r="C25" s="66"/>
      <c r="D25" s="67"/>
      <c r="E25" s="67"/>
      <c r="F25" s="67"/>
      <c r="G25" s="68"/>
      <c r="H25" s="73">
        <f t="shared" si="0"/>
        <v>0</v>
      </c>
      <c r="I25" s="74">
        <f t="shared" si="1"/>
        <v>0</v>
      </c>
      <c r="J25" s="74">
        <f t="shared" si="2"/>
        <v>0</v>
      </c>
    </row>
    <row r="26" spans="1:10" ht="20.25" customHeight="1" x14ac:dyDescent="0.2">
      <c r="A26" s="47" t="s">
        <v>132</v>
      </c>
      <c r="B26" s="65"/>
      <c r="C26" s="66"/>
      <c r="D26" s="67"/>
      <c r="E26" s="67"/>
      <c r="F26" s="67"/>
      <c r="G26" s="68"/>
      <c r="H26" s="73">
        <f t="shared" si="0"/>
        <v>0</v>
      </c>
      <c r="I26" s="74">
        <f t="shared" si="1"/>
        <v>0</v>
      </c>
      <c r="J26" s="74">
        <f t="shared" si="2"/>
        <v>0</v>
      </c>
    </row>
    <row r="27" spans="1:10" ht="20.25" customHeight="1" x14ac:dyDescent="0.2">
      <c r="A27" s="47" t="s">
        <v>133</v>
      </c>
      <c r="B27" s="65"/>
      <c r="C27" s="66"/>
      <c r="D27" s="67"/>
      <c r="E27" s="67"/>
      <c r="F27" s="67"/>
      <c r="G27" s="68"/>
      <c r="H27" s="73">
        <f t="shared" si="0"/>
        <v>0</v>
      </c>
      <c r="I27" s="74">
        <f t="shared" si="1"/>
        <v>0</v>
      </c>
      <c r="J27" s="74">
        <f t="shared" si="2"/>
        <v>0</v>
      </c>
    </row>
    <row r="28" spans="1:10" ht="20.25" customHeight="1" x14ac:dyDescent="0.2">
      <c r="A28" s="47" t="s">
        <v>134</v>
      </c>
      <c r="B28" s="65"/>
      <c r="C28" s="66"/>
      <c r="D28" s="67"/>
      <c r="E28" s="67"/>
      <c r="F28" s="67"/>
      <c r="G28" s="68"/>
      <c r="H28" s="73">
        <f t="shared" si="0"/>
        <v>0</v>
      </c>
      <c r="I28" s="74">
        <f t="shared" si="1"/>
        <v>0</v>
      </c>
      <c r="J28" s="74">
        <f t="shared" si="2"/>
        <v>0</v>
      </c>
    </row>
    <row r="29" spans="1:10" ht="20.25" customHeight="1" thickBot="1" x14ac:dyDescent="0.25">
      <c r="A29" s="47" t="s">
        <v>135</v>
      </c>
      <c r="B29" s="69"/>
      <c r="C29" s="70"/>
      <c r="D29" s="71"/>
      <c r="E29" s="71"/>
      <c r="F29" s="71"/>
      <c r="G29" s="72"/>
      <c r="H29" s="73">
        <f t="shared" si="0"/>
        <v>0</v>
      </c>
      <c r="I29" s="74">
        <f t="shared" si="1"/>
        <v>0</v>
      </c>
      <c r="J29" s="74">
        <f t="shared" si="2"/>
        <v>0</v>
      </c>
    </row>
    <row r="30" spans="1:10" ht="12" customHeight="1" x14ac:dyDescent="0.2"/>
    <row r="31" spans="1:10" ht="24.75" customHeight="1" x14ac:dyDescent="0.2">
      <c r="A31" s="239" t="s">
        <v>136</v>
      </c>
      <c r="B31" s="240"/>
      <c r="C31" s="241"/>
      <c r="D31" s="53">
        <f>SUM(J18:J29)</f>
        <v>0</v>
      </c>
      <c r="E31" s="242" t="s">
        <v>146</v>
      </c>
      <c r="F31" s="243"/>
      <c r="G31" s="243"/>
      <c r="H31" s="243"/>
      <c r="I31" s="243"/>
      <c r="J31" s="243"/>
    </row>
  </sheetData>
  <mergeCells count="10">
    <mergeCell ref="I3:J3"/>
    <mergeCell ref="I4:J4"/>
    <mergeCell ref="I5:J5"/>
    <mergeCell ref="A31:C31"/>
    <mergeCell ref="E31:J31"/>
    <mergeCell ref="A16:A17"/>
    <mergeCell ref="B16:G16"/>
    <mergeCell ref="H16:H17"/>
    <mergeCell ref="I16:I17"/>
    <mergeCell ref="J16:J17"/>
  </mergeCells>
  <phoneticPr fontId="3"/>
  <printOptions horizontalCentered="1"/>
  <pageMargins left="0.31496062992125984" right="0.31496062992125984" top="0.74803149606299213" bottom="0.35433070866141736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(記載例）第２号様式（所要額調書）</vt:lpstr>
      <vt:lpstr>（入力例）第４号様式（年間サービス費）計算用</vt:lpstr>
      <vt:lpstr>第２号様式（所要額調書）</vt:lpstr>
      <vt:lpstr>第４号様式（年間サービス費）計算用</vt:lpstr>
      <vt:lpstr>'第２号様式（所要額調書）'!Print_Area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2026-09-16T01:41:47Z</dcterms:modified>
</cp:coreProperties>
</file>