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saveExternalLinkValues="0" codeName="ThisWorkbook" defaultThemeVersion="124226"/>
  <mc:AlternateContent xmlns:mc="http://schemas.openxmlformats.org/markup-compatibility/2006">
    <mc:Choice Requires="x15">
      <x15ac:absPath xmlns:x15ac="http://schemas.microsoft.com/office/spreadsheetml/2010/11/ac" url="Z:\02　国保\▲ 国保 ◆ ● 賦課 ★ 〓\◎保険料試算\"/>
    </mc:Choice>
  </mc:AlternateContent>
  <bookViews>
    <workbookView xWindow="45" yWindow="60" windowWidth="8760" windowHeight="8010"/>
  </bookViews>
  <sheets>
    <sheet name="A4たて" sheetId="2" r:id="rId1"/>
    <sheet name="更新履歴" sheetId="3" r:id="rId2"/>
  </sheets>
  <definedNames>
    <definedName name="_xlnm.Print_Area" localSheetId="0">A4たて!$B$1:$N$53</definedName>
  </definedNames>
  <calcPr calcId="162913"/>
</workbook>
</file>

<file path=xl/calcChain.xml><?xml version="1.0" encoding="utf-8"?>
<calcChain xmlns="http://schemas.openxmlformats.org/spreadsheetml/2006/main">
  <c r="D33" i="2" l="1"/>
  <c r="I38" i="2"/>
  <c r="F38" i="2"/>
  <c r="L37" i="2"/>
  <c r="L36" i="2"/>
  <c r="L35" i="2"/>
  <c r="L38" i="2"/>
  <c r="D38" i="2"/>
  <c r="D37" i="2"/>
  <c r="D36" i="2"/>
  <c r="D35" i="2"/>
  <c r="D34" i="2"/>
  <c r="L31" i="2" l="1"/>
  <c r="L30" i="2" l="1"/>
  <c r="L29" i="2" l="1"/>
  <c r="C30" i="2" l="1"/>
  <c r="F30" i="2" s="1"/>
  <c r="I37" i="2" l="1"/>
  <c r="I34" i="2"/>
  <c r="I35" i="2"/>
  <c r="I36" i="2"/>
  <c r="I33" i="2"/>
  <c r="D30" i="2"/>
  <c r="F37" i="2" s="1"/>
  <c r="L34" i="2"/>
  <c r="L33" i="2"/>
  <c r="F36" i="2" l="1"/>
  <c r="F33" i="2"/>
  <c r="F34" i="2"/>
  <c r="F35" i="2"/>
  <c r="I47" i="2"/>
  <c r="F47" i="2"/>
  <c r="D47" i="2" l="1"/>
  <c r="L47" i="2" s="1"/>
  <c r="L52" i="2" s="1"/>
  <c r="L51" i="2" l="1"/>
</calcChain>
</file>

<file path=xl/sharedStrings.xml><?xml version="1.0" encoding="utf-8"?>
<sst xmlns="http://schemas.openxmlformats.org/spreadsheetml/2006/main" count="85" uniqueCount="64">
  <si>
    <t>習志野市国民健康保険料の試算</t>
    <rPh sb="0" eb="4">
      <t>ナラシノシ</t>
    </rPh>
    <rPh sb="4" eb="6">
      <t>コクミン</t>
    </rPh>
    <rPh sb="6" eb="8">
      <t>ケンコウ</t>
    </rPh>
    <rPh sb="8" eb="11">
      <t>ホケンリョウ</t>
    </rPh>
    <rPh sb="12" eb="14">
      <t>シサン</t>
    </rPh>
    <phoneticPr fontId="2"/>
  </si>
  <si>
    <t>世帯主</t>
    <rPh sb="0" eb="2">
      <t>セタイ</t>
    </rPh>
    <rPh sb="2" eb="3">
      <t>ヌシ</t>
    </rPh>
    <phoneticPr fontId="2"/>
  </si>
  <si>
    <t>加入</t>
    <rPh sb="0" eb="2">
      <t>カニュウ</t>
    </rPh>
    <phoneticPr fontId="2"/>
  </si>
  <si>
    <t>世帯員①</t>
    <rPh sb="0" eb="3">
      <t>セタイイン</t>
    </rPh>
    <phoneticPr fontId="2"/>
  </si>
  <si>
    <t>世帯員②</t>
    <rPh sb="0" eb="3">
      <t>セタイイン</t>
    </rPh>
    <phoneticPr fontId="2"/>
  </si>
  <si>
    <t>世帯員③</t>
    <rPh sb="0" eb="3">
      <t>セタイイン</t>
    </rPh>
    <phoneticPr fontId="2"/>
  </si>
  <si>
    <t>世帯員④</t>
    <rPh sb="0" eb="3">
      <t>セタイイン</t>
    </rPh>
    <phoneticPr fontId="2"/>
  </si>
  <si>
    <t>世帯員⑤</t>
    <rPh sb="0" eb="3">
      <t>セタイイン</t>
    </rPh>
    <phoneticPr fontId="2"/>
  </si>
  <si>
    <t>年齢</t>
    <rPh sb="0" eb="2">
      <t>ネンレイ</t>
    </rPh>
    <phoneticPr fontId="2"/>
  </si>
  <si>
    <t>所得金額</t>
    <rPh sb="0" eb="2">
      <t>ショトク</t>
    </rPh>
    <rPh sb="2" eb="4">
      <t>キンガク</t>
    </rPh>
    <phoneticPr fontId="2"/>
  </si>
  <si>
    <t>算定基準額</t>
    <rPh sb="0" eb="2">
      <t>サンテイ</t>
    </rPh>
    <rPh sb="2" eb="4">
      <t>キジュン</t>
    </rPh>
    <rPh sb="4" eb="5">
      <t>ガク</t>
    </rPh>
    <phoneticPr fontId="2"/>
  </si>
  <si>
    <t>所得割率</t>
    <rPh sb="0" eb="2">
      <t>ショトク</t>
    </rPh>
    <rPh sb="2" eb="3">
      <t>ワリ</t>
    </rPh>
    <rPh sb="3" eb="4">
      <t>リツ</t>
    </rPh>
    <phoneticPr fontId="2"/>
  </si>
  <si>
    <t>均等割額</t>
    <rPh sb="0" eb="3">
      <t>キントウワリ</t>
    </rPh>
    <rPh sb="3" eb="4">
      <t>ガク</t>
    </rPh>
    <phoneticPr fontId="2"/>
  </si>
  <si>
    <t>平等割額</t>
    <rPh sb="0" eb="2">
      <t>ビョウドウ</t>
    </rPh>
    <rPh sb="2" eb="3">
      <t>ワリ</t>
    </rPh>
    <rPh sb="3" eb="4">
      <t>ガク</t>
    </rPh>
    <phoneticPr fontId="2"/>
  </si>
  <si>
    <t>賦課限度額</t>
    <rPh sb="0" eb="2">
      <t>フカ</t>
    </rPh>
    <rPh sb="2" eb="4">
      <t>ゲンド</t>
    </rPh>
    <rPh sb="4" eb="5">
      <t>ガク</t>
    </rPh>
    <phoneticPr fontId="2"/>
  </si>
  <si>
    <t>医療分</t>
    <rPh sb="0" eb="2">
      <t>イリョウ</t>
    </rPh>
    <rPh sb="2" eb="3">
      <t>ブン</t>
    </rPh>
    <phoneticPr fontId="2"/>
  </si>
  <si>
    <t>支援金分</t>
    <rPh sb="0" eb="3">
      <t>シエンキン</t>
    </rPh>
    <rPh sb="3" eb="4">
      <t>ブン</t>
    </rPh>
    <phoneticPr fontId="2"/>
  </si>
  <si>
    <t>介護分</t>
    <rPh sb="0" eb="2">
      <t>カイゴ</t>
    </rPh>
    <rPh sb="2" eb="3">
      <t>ブン</t>
    </rPh>
    <phoneticPr fontId="2"/>
  </si>
  <si>
    <t>年間保険料</t>
    <rPh sb="0" eb="2">
      <t>ネンカン</t>
    </rPh>
    <rPh sb="2" eb="5">
      <t>ホケンリョウ</t>
    </rPh>
    <phoneticPr fontId="2"/>
  </si>
  <si>
    <t>合計</t>
    <rPh sb="0" eb="2">
      <t>ゴウケイ</t>
    </rPh>
    <phoneticPr fontId="2"/>
  </si>
  <si>
    <t>1か月あたり</t>
    <rPh sb="2" eb="3">
      <t>ゲツ</t>
    </rPh>
    <phoneticPr fontId="2"/>
  </si>
  <si>
    <t>○</t>
    <phoneticPr fontId="2"/>
  </si>
  <si>
    <t>×</t>
    <phoneticPr fontId="2"/>
  </si>
  <si>
    <t>7割</t>
    <rPh sb="1" eb="2">
      <t>ワリ</t>
    </rPh>
    <phoneticPr fontId="2"/>
  </si>
  <si>
    <t>5割</t>
    <rPh sb="1" eb="2">
      <t>ワリ</t>
    </rPh>
    <phoneticPr fontId="2"/>
  </si>
  <si>
    <t>2割</t>
    <rPh sb="1" eb="2">
      <t>ワリ</t>
    </rPh>
    <phoneticPr fontId="2"/>
  </si>
  <si>
    <t>軽減割合</t>
    <rPh sb="0" eb="2">
      <t>ケイゲン</t>
    </rPh>
    <rPh sb="2" eb="4">
      <t>ワリアイ</t>
    </rPh>
    <phoneticPr fontId="2"/>
  </si>
  <si>
    <t>1期あたり</t>
    <rPh sb="1" eb="2">
      <t>キ</t>
    </rPh>
    <phoneticPr fontId="2"/>
  </si>
  <si>
    <t>加入者数</t>
    <rPh sb="0" eb="3">
      <t>カニュウシャ</t>
    </rPh>
    <rPh sb="3" eb="4">
      <t>スウ</t>
    </rPh>
    <phoneticPr fontId="2"/>
  </si>
  <si>
    <t>軽減
基準額</t>
    <rPh sb="0" eb="2">
      <t>ケイゲン</t>
    </rPh>
    <rPh sb="3" eb="5">
      <t>キジュン</t>
    </rPh>
    <rPh sb="5" eb="6">
      <t>ガク</t>
    </rPh>
    <phoneticPr fontId="2"/>
  </si>
  <si>
    <t>1人あたり平等割額</t>
    <rPh sb="1" eb="2">
      <t>ニン</t>
    </rPh>
    <rPh sb="5" eb="7">
      <t>ビョウドウ</t>
    </rPh>
    <rPh sb="7" eb="8">
      <t>ワリ</t>
    </rPh>
    <rPh sb="8" eb="9">
      <t>ガク</t>
    </rPh>
    <phoneticPr fontId="2"/>
  </si>
  <si>
    <t>給</t>
    <rPh sb="0" eb="1">
      <t>キュウ</t>
    </rPh>
    <phoneticPr fontId="2"/>
  </si>
  <si>
    <t>○</t>
  </si>
  <si>
    <t>令和４年版</t>
    <rPh sb="0" eb="2">
      <t>レイワ</t>
    </rPh>
    <rPh sb="3" eb="4">
      <t>ネン</t>
    </rPh>
    <rPh sb="4" eb="5">
      <t>バン</t>
    </rPh>
    <phoneticPr fontId="2"/>
  </si>
  <si>
    <t>こどもの均等割り軽減を反映</t>
    <rPh sb="4" eb="7">
      <t>キントウワ</t>
    </rPh>
    <rPh sb="8" eb="10">
      <t>ケイゲン</t>
    </rPh>
    <rPh sb="11" eb="13">
      <t>ハンエイ</t>
    </rPh>
    <phoneticPr fontId="2"/>
  </si>
  <si>
    <t>詳細</t>
    <rPh sb="0" eb="2">
      <t>ショウサイ</t>
    </rPh>
    <phoneticPr fontId="2"/>
  </si>
  <si>
    <t>内容</t>
    <rPh sb="0" eb="2">
      <t>ナイヨウ</t>
    </rPh>
    <phoneticPr fontId="2"/>
  </si>
  <si>
    <t>項番</t>
    <rPh sb="0" eb="2">
      <t>コウバン</t>
    </rPh>
    <phoneticPr fontId="2"/>
  </si>
  <si>
    <t>年度</t>
    <rPh sb="0" eb="2">
      <t>ネンド</t>
    </rPh>
    <phoneticPr fontId="2"/>
  </si>
  <si>
    <t>更新履歴</t>
    <rPh sb="0" eb="2">
      <t>コウシン</t>
    </rPh>
    <rPh sb="2" eb="4">
      <t>リレキ</t>
    </rPh>
    <phoneticPr fontId="2"/>
  </si>
  <si>
    <t>医療分、支援金分の均等割計算箇所を、こども(6才以下)の場合半額になるよう数式を変更
※均等割が半額になるのは、「6歳に達する日以後最初の3月31日以前の被保険者」であるので、数式の「6歳以下」では正確ではないが、誕生日を入力してもらい計算することとなると計算式も複雑となるため省略することとした。</t>
    <rPh sb="0" eb="2">
      <t>イリョウ</t>
    </rPh>
    <rPh sb="2" eb="3">
      <t>ブン</t>
    </rPh>
    <rPh sb="4" eb="7">
      <t>シエンキン</t>
    </rPh>
    <rPh sb="7" eb="8">
      <t>ブン</t>
    </rPh>
    <rPh sb="9" eb="12">
      <t>キントウワ</t>
    </rPh>
    <rPh sb="12" eb="14">
      <t>ケイサン</t>
    </rPh>
    <rPh sb="14" eb="16">
      <t>カショ</t>
    </rPh>
    <rPh sb="23" eb="24">
      <t>サイ</t>
    </rPh>
    <rPh sb="24" eb="26">
      <t>イカ</t>
    </rPh>
    <rPh sb="28" eb="30">
      <t>バアイ</t>
    </rPh>
    <rPh sb="30" eb="32">
      <t>ハンガク</t>
    </rPh>
    <rPh sb="37" eb="39">
      <t>スウシキ</t>
    </rPh>
    <rPh sb="40" eb="42">
      <t>ヘンコウ</t>
    </rPh>
    <rPh sb="44" eb="47">
      <t>キントウワ</t>
    </rPh>
    <rPh sb="48" eb="50">
      <t>ハンガク</t>
    </rPh>
    <rPh sb="58" eb="59">
      <t>サイ</t>
    </rPh>
    <rPh sb="60" eb="61">
      <t>タッ</t>
    </rPh>
    <rPh sb="63" eb="64">
      <t>ヒ</t>
    </rPh>
    <rPh sb="64" eb="66">
      <t>イゴ</t>
    </rPh>
    <rPh sb="66" eb="68">
      <t>サイショ</t>
    </rPh>
    <rPh sb="70" eb="71">
      <t>ガツ</t>
    </rPh>
    <rPh sb="73" eb="74">
      <t>ニチ</t>
    </rPh>
    <rPh sb="74" eb="76">
      <t>イゼン</t>
    </rPh>
    <rPh sb="77" eb="81">
      <t>ヒホケンシャ</t>
    </rPh>
    <rPh sb="88" eb="90">
      <t>スウシキ</t>
    </rPh>
    <rPh sb="93" eb="94">
      <t>サイ</t>
    </rPh>
    <rPh sb="94" eb="96">
      <t>イカ</t>
    </rPh>
    <rPh sb="99" eb="101">
      <t>セイカク</t>
    </rPh>
    <rPh sb="107" eb="110">
      <t>タンジョウビ</t>
    </rPh>
    <rPh sb="111" eb="113">
      <t>ニュウリョク</t>
    </rPh>
    <rPh sb="118" eb="120">
      <t>ケイサン</t>
    </rPh>
    <rPh sb="128" eb="131">
      <t>ケイサンシキ</t>
    </rPh>
    <rPh sb="132" eb="134">
      <t>フクザツ</t>
    </rPh>
    <rPh sb="139" eb="141">
      <t>ショウリャク</t>
    </rPh>
    <phoneticPr fontId="2"/>
  </si>
  <si>
    <t>保険料率、限度額の金額を修正</t>
    <rPh sb="0" eb="3">
      <t>ホケンリョウ</t>
    </rPh>
    <rPh sb="3" eb="4">
      <t>リツ</t>
    </rPh>
    <rPh sb="5" eb="7">
      <t>ゲンド</t>
    </rPh>
    <rPh sb="7" eb="8">
      <t>ガク</t>
    </rPh>
    <rPh sb="9" eb="11">
      <t>キンガク</t>
    </rPh>
    <rPh sb="12" eb="14">
      <t>シュウセイ</t>
    </rPh>
    <phoneticPr fontId="2"/>
  </si>
  <si>
    <t>数値を令和４年度のものに変更。</t>
    <rPh sb="0" eb="2">
      <t>スウチ</t>
    </rPh>
    <rPh sb="3" eb="5">
      <t>レイワ</t>
    </rPh>
    <rPh sb="6" eb="8">
      <t>ネンド</t>
    </rPh>
    <rPh sb="12" eb="14">
      <t>ヘンコウ</t>
    </rPh>
    <phoneticPr fontId="2"/>
  </si>
  <si>
    <t xml:space="preserve"> 試算結果は、端数調整などにより、実際の保険料と異なる場合があります。また、世帯主及び加入者で所得の申告が済んでいない方がいる場合、保険料の軽減が正しく計算できず、実際の保険料と大きく異なる場合があります。</t>
    <rPh sb="1" eb="3">
      <t>シサン</t>
    </rPh>
    <rPh sb="3" eb="5">
      <t>ケッカ</t>
    </rPh>
    <rPh sb="7" eb="9">
      <t>ハスウ</t>
    </rPh>
    <rPh sb="9" eb="11">
      <t>チョウセイ</t>
    </rPh>
    <rPh sb="17" eb="19">
      <t>ジッサイ</t>
    </rPh>
    <rPh sb="18" eb="19">
      <t>ケツジツ</t>
    </rPh>
    <rPh sb="20" eb="23">
      <t>ホケンリョウ</t>
    </rPh>
    <rPh sb="24" eb="25">
      <t>コト</t>
    </rPh>
    <rPh sb="27" eb="29">
      <t>バアイ</t>
    </rPh>
    <rPh sb="47" eb="49">
      <t>ショトク</t>
    </rPh>
    <rPh sb="53" eb="54">
      <t>ス</t>
    </rPh>
    <rPh sb="73" eb="74">
      <t>タダ</t>
    </rPh>
    <rPh sb="76" eb="78">
      <t>ケイサン</t>
    </rPh>
    <rPh sb="89" eb="90">
      <t>オオ</t>
    </rPh>
    <phoneticPr fontId="2"/>
  </si>
  <si>
    <t>令和５年版</t>
    <rPh sb="0" eb="2">
      <t>レイワ</t>
    </rPh>
    <rPh sb="3" eb="4">
      <t>ネン</t>
    </rPh>
    <rPh sb="4" eb="5">
      <t>バン</t>
    </rPh>
    <phoneticPr fontId="2"/>
  </si>
  <si>
    <t>軽減基準額の係数を変更</t>
    <rPh sb="0" eb="2">
      <t>ケイゲン</t>
    </rPh>
    <rPh sb="2" eb="4">
      <t>キジュン</t>
    </rPh>
    <rPh sb="4" eb="5">
      <t>ガク</t>
    </rPh>
    <rPh sb="6" eb="8">
      <t>ケイスウ</t>
    </rPh>
    <rPh sb="9" eb="11">
      <t>ヘンコウ</t>
    </rPh>
    <phoneticPr fontId="2"/>
  </si>
  <si>
    <t>数値を令和５年度のものに変更。
(後期高齢者支援金分の限度額を20万円→22万円へ)</t>
    <rPh sb="0" eb="2">
      <t>スウチ</t>
    </rPh>
    <rPh sb="3" eb="5">
      <t>レイワ</t>
    </rPh>
    <rPh sb="6" eb="8">
      <t>ネンド</t>
    </rPh>
    <rPh sb="12" eb="14">
      <t>ヘンコウ</t>
    </rPh>
    <rPh sb="17" eb="19">
      <t>コウキ</t>
    </rPh>
    <rPh sb="19" eb="22">
      <t>コウレイシャ</t>
    </rPh>
    <rPh sb="22" eb="25">
      <t>シエンキン</t>
    </rPh>
    <rPh sb="25" eb="26">
      <t>ブン</t>
    </rPh>
    <rPh sb="27" eb="29">
      <t>ゲンド</t>
    </rPh>
    <rPh sb="29" eb="30">
      <t>ガク</t>
    </rPh>
    <rPh sb="33" eb="35">
      <t>マンエン</t>
    </rPh>
    <rPh sb="38" eb="40">
      <t>マンエン</t>
    </rPh>
    <phoneticPr fontId="2"/>
  </si>
  <si>
    <t>数値を令和５年度のものに変更。
(2割軽減の係数を52万円→53.5万円へ､5割軽減の係数を28万円→29万円へ)</t>
    <rPh sb="0" eb="2">
      <t>スウチ</t>
    </rPh>
    <rPh sb="3" eb="5">
      <t>レイワ</t>
    </rPh>
    <rPh sb="6" eb="8">
      <t>ネンド</t>
    </rPh>
    <rPh sb="12" eb="14">
      <t>ヘンコウ</t>
    </rPh>
    <rPh sb="18" eb="19">
      <t>ワリ</t>
    </rPh>
    <rPh sb="19" eb="21">
      <t>ケイゲン</t>
    </rPh>
    <rPh sb="22" eb="24">
      <t>ケイスウ</t>
    </rPh>
    <rPh sb="27" eb="29">
      <t>マンエン</t>
    </rPh>
    <rPh sb="34" eb="36">
      <t>マンエン</t>
    </rPh>
    <rPh sb="39" eb="40">
      <t>ワリ</t>
    </rPh>
    <rPh sb="40" eb="42">
      <t>ケイゲン</t>
    </rPh>
    <rPh sb="43" eb="45">
      <t>ケイスウ</t>
    </rPh>
    <rPh sb="48" eb="50">
      <t>マンエン</t>
    </rPh>
    <rPh sb="53" eb="55">
      <t>マンエン</t>
    </rPh>
    <phoneticPr fontId="2"/>
  </si>
  <si>
    <t>令和６年版</t>
    <rPh sb="0" eb="2">
      <t>レイワ</t>
    </rPh>
    <rPh sb="3" eb="4">
      <t>ネン</t>
    </rPh>
    <rPh sb="4" eb="5">
      <t>バン</t>
    </rPh>
    <phoneticPr fontId="2"/>
  </si>
  <si>
    <t>保険料率の数値を、令和６年度のものに変更。
(【医療分】所得割を7.0％→7.6％へ、均等割を21,700円→22,500円へ、平等割を12,500円→12,800円へ。【支援金分】所得割を2.3％→2.4％へ、均等割を12,500円→14,300円へ、限度額を22万円→24万円へ。【介護分】所得割を2.4％→2.5％へ。)</t>
    <rPh sb="0" eb="3">
      <t>ホケンリョウ</t>
    </rPh>
    <rPh sb="3" eb="4">
      <t>リツ</t>
    </rPh>
    <rPh sb="5" eb="7">
      <t>スウチ</t>
    </rPh>
    <rPh sb="9" eb="11">
      <t>レイワ</t>
    </rPh>
    <rPh sb="12" eb="14">
      <t>ネンド</t>
    </rPh>
    <rPh sb="18" eb="20">
      <t>ヘンコウ</t>
    </rPh>
    <rPh sb="24" eb="26">
      <t>イリョウ</t>
    </rPh>
    <rPh sb="26" eb="27">
      <t>ブン</t>
    </rPh>
    <rPh sb="28" eb="30">
      <t>ショトク</t>
    </rPh>
    <rPh sb="30" eb="31">
      <t>ワリ</t>
    </rPh>
    <rPh sb="43" eb="46">
      <t>キントウワリ</t>
    </rPh>
    <rPh sb="53" eb="54">
      <t>エン</t>
    </rPh>
    <rPh sb="61" eb="62">
      <t>エン</t>
    </rPh>
    <rPh sb="64" eb="66">
      <t>ビョウドウ</t>
    </rPh>
    <rPh sb="66" eb="67">
      <t>ワリ</t>
    </rPh>
    <rPh sb="74" eb="75">
      <t>エン</t>
    </rPh>
    <rPh sb="82" eb="83">
      <t>エン</t>
    </rPh>
    <rPh sb="86" eb="90">
      <t>シエンキンブン</t>
    </rPh>
    <rPh sb="91" eb="93">
      <t>ショトク</t>
    </rPh>
    <rPh sb="93" eb="94">
      <t>ワリ</t>
    </rPh>
    <rPh sb="106" eb="109">
      <t>キントウワリ</t>
    </rPh>
    <rPh sb="116" eb="117">
      <t>エン</t>
    </rPh>
    <rPh sb="124" eb="125">
      <t>エン</t>
    </rPh>
    <rPh sb="127" eb="129">
      <t>ゲンド</t>
    </rPh>
    <rPh sb="129" eb="130">
      <t>ガク</t>
    </rPh>
    <rPh sb="133" eb="135">
      <t>マンエン</t>
    </rPh>
    <rPh sb="138" eb="140">
      <t>マンエン</t>
    </rPh>
    <rPh sb="143" eb="145">
      <t>カイゴ</t>
    </rPh>
    <rPh sb="145" eb="146">
      <t>ブン</t>
    </rPh>
    <rPh sb="147" eb="149">
      <t>ショトク</t>
    </rPh>
    <rPh sb="149" eb="150">
      <t>ワリ</t>
    </rPh>
    <phoneticPr fontId="2"/>
  </si>
  <si>
    <t>数値を令和５年度のものに変更。
(2割軽減の係数を53.5万円→54.5万円へ､5割軽減の係数を29万円→29.5万円へ)</t>
    <rPh sb="0" eb="2">
      <t>スウチ</t>
    </rPh>
    <rPh sb="3" eb="5">
      <t>レイワ</t>
    </rPh>
    <rPh sb="6" eb="8">
      <t>ネンド</t>
    </rPh>
    <rPh sb="12" eb="14">
      <t>ヘンコウ</t>
    </rPh>
    <rPh sb="18" eb="19">
      <t>ワリ</t>
    </rPh>
    <rPh sb="19" eb="21">
      <t>ケイゲン</t>
    </rPh>
    <rPh sb="22" eb="24">
      <t>ケイスウ</t>
    </rPh>
    <rPh sb="29" eb="31">
      <t>マンエン</t>
    </rPh>
    <rPh sb="36" eb="38">
      <t>マンエン</t>
    </rPh>
    <rPh sb="41" eb="42">
      <t>ワリ</t>
    </rPh>
    <rPh sb="42" eb="44">
      <t>ケイゲン</t>
    </rPh>
    <rPh sb="45" eb="47">
      <t>ケイスウ</t>
    </rPh>
    <rPh sb="50" eb="52">
      <t>マンエン</t>
    </rPh>
    <rPh sb="57" eb="59">
      <t>マンエン</t>
    </rPh>
    <phoneticPr fontId="2"/>
  </si>
  <si>
    <t>令和６年度</t>
    <rPh sb="0" eb="1">
      <t>レイ</t>
    </rPh>
    <rPh sb="1" eb="2">
      <t>カズ</t>
    </rPh>
    <rPh sb="3" eb="4">
      <t>ネン</t>
    </rPh>
    <rPh sb="4" eb="5">
      <t>ド</t>
    </rPh>
    <phoneticPr fontId="2"/>
  </si>
  <si>
    <t>産前産後期間免除について追加</t>
    <rPh sb="0" eb="2">
      <t>サンゼン</t>
    </rPh>
    <rPh sb="2" eb="4">
      <t>サンゴ</t>
    </rPh>
    <rPh sb="4" eb="6">
      <t>キカン</t>
    </rPh>
    <rPh sb="6" eb="8">
      <t>メンジョ</t>
    </rPh>
    <rPh sb="12" eb="14">
      <t>ツイカ</t>
    </rPh>
    <phoneticPr fontId="2"/>
  </si>
  <si>
    <t>産前産後期間の免除についてプルダウンメニューを追加、
これにあわせ、試算様式のレイアウトを変更。</t>
    <rPh sb="0" eb="2">
      <t>サンゼン</t>
    </rPh>
    <rPh sb="2" eb="4">
      <t>サンゴ</t>
    </rPh>
    <rPh sb="4" eb="6">
      <t>キカン</t>
    </rPh>
    <rPh sb="7" eb="9">
      <t>メンジョ</t>
    </rPh>
    <rPh sb="23" eb="25">
      <t>ツイカ</t>
    </rPh>
    <rPh sb="34" eb="36">
      <t>シサン</t>
    </rPh>
    <rPh sb="36" eb="38">
      <t>ヨウシキ</t>
    </rPh>
    <rPh sb="45" eb="47">
      <t>ヘンコウ</t>
    </rPh>
    <phoneticPr fontId="2"/>
  </si>
  <si>
    <t>【保険料率・賦課限度額】</t>
    <rPh sb="1" eb="3">
      <t>ホケン</t>
    </rPh>
    <rPh sb="3" eb="5">
      <t>リョウリツ</t>
    </rPh>
    <rPh sb="6" eb="8">
      <t>フカ</t>
    </rPh>
    <rPh sb="8" eb="10">
      <t>ゲンド</t>
    </rPh>
    <rPh sb="10" eb="11">
      <t>ガク</t>
    </rPh>
    <phoneticPr fontId="2"/>
  </si>
  <si>
    <t>産</t>
    <rPh sb="0" eb="1">
      <t>サン</t>
    </rPh>
    <phoneticPr fontId="2"/>
  </si>
  <si>
    <t>【保険料の計算過程】</t>
    <rPh sb="1" eb="4">
      <t>ホケンリョウ</t>
    </rPh>
    <rPh sb="5" eb="7">
      <t>ケイサン</t>
    </rPh>
    <rPh sb="7" eb="9">
      <t>カテイ</t>
    </rPh>
    <phoneticPr fontId="2"/>
  </si>
  <si>
    <r>
      <t>【世帯状況の入力】</t>
    </r>
    <r>
      <rPr>
        <b/>
        <sz val="14"/>
        <color rgb="FFFF0000"/>
        <rFont val="ＭＳ Ｐゴシック"/>
        <family val="3"/>
        <charset val="128"/>
        <scheme val="minor"/>
      </rPr>
      <t>こちらに世帯主及び加入者の加入状況、年齢、所得金額などを入力します。</t>
    </r>
    <rPh sb="1" eb="3">
      <t>セタイ</t>
    </rPh>
    <rPh sb="3" eb="5">
      <t>ジョウキョウ</t>
    </rPh>
    <rPh sb="6" eb="8">
      <t>ニュウリョク</t>
    </rPh>
    <rPh sb="13" eb="16">
      <t>セタイヌシ</t>
    </rPh>
    <rPh sb="16" eb="17">
      <t>オヨ</t>
    </rPh>
    <rPh sb="18" eb="21">
      <t>カニュウシャ</t>
    </rPh>
    <rPh sb="22" eb="24">
      <t>カニュウ</t>
    </rPh>
    <rPh sb="24" eb="26">
      <t>ジョウキョウ</t>
    </rPh>
    <rPh sb="27" eb="29">
      <t>ネンレイ</t>
    </rPh>
    <rPh sb="30" eb="32">
      <t>ショトク</t>
    </rPh>
    <rPh sb="32" eb="34">
      <t>キンガク</t>
    </rPh>
    <rPh sb="37" eb="39">
      <t>ニュウリョク</t>
    </rPh>
    <phoneticPr fontId="2"/>
  </si>
  <si>
    <t>【保険料の試算結果】</t>
    <rPh sb="1" eb="4">
      <t>ホケンリョウ</t>
    </rPh>
    <rPh sb="5" eb="7">
      <t>シサン</t>
    </rPh>
    <rPh sb="7" eb="9">
      <t>ケッカ</t>
    </rPh>
    <phoneticPr fontId="2"/>
  </si>
  <si>
    <t>【保険料の試算結果についての注意事項】
●年間保険料は、4月から翌年3月まで（12か月分）の保険料です。
●「１か月あたり」の金額は年間保険料を１２で割った金額です。年度途中で脱退・加入される場合で「〇か月分」が知りたいときはこの金額に加入月数を掛けてください。
●「1期あたり」の金額は、年間保険料（12か月分）を9期(9回)でお支払いするときの金額です。年度途中で脱退・加入されたなどで12か月分の保険料ではなかったり、支払回数が9回でないときはこのとおりにはなりません。</t>
    <rPh sb="1" eb="4">
      <t>ホケンリョウ</t>
    </rPh>
    <rPh sb="5" eb="7">
      <t>シサン</t>
    </rPh>
    <rPh sb="7" eb="9">
      <t>ケッカ</t>
    </rPh>
    <rPh sb="14" eb="16">
      <t>チュウイ</t>
    </rPh>
    <rPh sb="16" eb="18">
      <t>ジコウ</t>
    </rPh>
    <rPh sb="21" eb="23">
      <t>ネンカン</t>
    </rPh>
    <rPh sb="23" eb="26">
      <t>ホケンリョウ</t>
    </rPh>
    <rPh sb="29" eb="30">
      <t>ツキ</t>
    </rPh>
    <rPh sb="32" eb="34">
      <t>ヨクネン</t>
    </rPh>
    <rPh sb="35" eb="36">
      <t>ツキ</t>
    </rPh>
    <rPh sb="43" eb="44">
      <t>ブン</t>
    </rPh>
    <rPh sb="46" eb="49">
      <t>ホケンリョウ</t>
    </rPh>
    <rPh sb="57" eb="58">
      <t>ゲツ</t>
    </rPh>
    <rPh sb="63" eb="65">
      <t>キンガク</t>
    </rPh>
    <rPh sb="66" eb="68">
      <t>ネンカン</t>
    </rPh>
    <rPh sb="68" eb="71">
      <t>ホケンリョウ</t>
    </rPh>
    <rPh sb="75" eb="76">
      <t>ワ</t>
    </rPh>
    <rPh sb="78" eb="80">
      <t>キンガク</t>
    </rPh>
    <rPh sb="83" eb="84">
      <t>ネン</t>
    </rPh>
    <rPh sb="84" eb="85">
      <t>ド</t>
    </rPh>
    <rPh sb="85" eb="87">
      <t>トチュウ</t>
    </rPh>
    <rPh sb="88" eb="90">
      <t>ダッタイ</t>
    </rPh>
    <rPh sb="91" eb="93">
      <t>カニュウ</t>
    </rPh>
    <rPh sb="96" eb="98">
      <t>バアイ</t>
    </rPh>
    <rPh sb="102" eb="103">
      <t>ゲツ</t>
    </rPh>
    <rPh sb="103" eb="104">
      <t>ブン</t>
    </rPh>
    <rPh sb="106" eb="107">
      <t>シ</t>
    </rPh>
    <rPh sb="115" eb="117">
      <t>キンガク</t>
    </rPh>
    <rPh sb="118" eb="120">
      <t>カニュウ</t>
    </rPh>
    <rPh sb="120" eb="122">
      <t>ツキスウ</t>
    </rPh>
    <rPh sb="123" eb="124">
      <t>カ</t>
    </rPh>
    <rPh sb="145" eb="147">
      <t>ネンカン</t>
    </rPh>
    <rPh sb="147" eb="150">
      <t>ホケンリョウ</t>
    </rPh>
    <rPh sb="162" eb="163">
      <t>カイ</t>
    </rPh>
    <rPh sb="179" eb="180">
      <t>ネン</t>
    </rPh>
    <rPh sb="180" eb="181">
      <t>ド</t>
    </rPh>
    <rPh sb="181" eb="183">
      <t>トチュウ</t>
    </rPh>
    <rPh sb="184" eb="186">
      <t>ダッタイ</t>
    </rPh>
    <rPh sb="187" eb="189">
      <t>カニュウ</t>
    </rPh>
    <rPh sb="201" eb="204">
      <t>ホケンリョウ</t>
    </rPh>
    <rPh sb="212" eb="214">
      <t>シハライ</t>
    </rPh>
    <rPh sb="214" eb="216">
      <t>カイスウ</t>
    </rPh>
    <rPh sb="218" eb="219">
      <t>カイ</t>
    </rPh>
    <phoneticPr fontId="2"/>
  </si>
  <si>
    <t>●介護分は４０歳～６４歳の加入者のみかかります。</t>
    <rPh sb="1" eb="3">
      <t>カイゴ</t>
    </rPh>
    <rPh sb="3" eb="4">
      <t>ブン</t>
    </rPh>
    <rPh sb="7" eb="8">
      <t>サイ</t>
    </rPh>
    <rPh sb="11" eb="12">
      <t>サイ</t>
    </rPh>
    <rPh sb="13" eb="16">
      <t>カニュウシャ</t>
    </rPh>
    <phoneticPr fontId="2"/>
  </si>
  <si>
    <t xml:space="preserve">【計算過程においての注意事項】
●医療分の平等割額は、加入者の人数で等分して計算しています。
●未就学児(6歳に達する日以後最初の3月31日以前の被保険者)は均等割が半額になります。この試算表では、計算式の都合上、年齢欄が6以下の子どもは全員、均等割が半額となるように計算しています。実際は、6歳の子どもでも、就学後の場合は均等割の半額が適用されません。
●産前産後期間における保険料免除の対象者がいるときは、免除対象となる金額を差し引いて表示しています。
</t>
    <rPh sb="1" eb="3">
      <t>ケイサン</t>
    </rPh>
    <rPh sb="3" eb="5">
      <t>カテイ</t>
    </rPh>
    <rPh sb="10" eb="12">
      <t>チュウイ</t>
    </rPh>
    <rPh sb="12" eb="14">
      <t>ジコウ</t>
    </rPh>
    <rPh sb="17" eb="19">
      <t>イリョウ</t>
    </rPh>
    <rPh sb="19" eb="20">
      <t>ブン</t>
    </rPh>
    <rPh sb="21" eb="23">
      <t>ビョウドウ</t>
    </rPh>
    <rPh sb="23" eb="24">
      <t>ワリ</t>
    </rPh>
    <rPh sb="24" eb="25">
      <t>ガク</t>
    </rPh>
    <rPh sb="27" eb="30">
      <t>カニュウシャ</t>
    </rPh>
    <rPh sb="32" eb="33">
      <t>スウ</t>
    </rPh>
    <rPh sb="34" eb="36">
      <t>トウブン</t>
    </rPh>
    <rPh sb="38" eb="40">
      <t>ケイサン</t>
    </rPh>
    <rPh sb="93" eb="95">
      <t>シサン</t>
    </rPh>
    <rPh sb="95" eb="96">
      <t>ヒョウ</t>
    </rPh>
    <rPh sb="107" eb="109">
      <t>ネンレイ</t>
    </rPh>
    <rPh sb="109" eb="110">
      <t>ラン</t>
    </rPh>
    <rPh sb="142" eb="144">
      <t>ジッサイ</t>
    </rPh>
    <rPh sb="149" eb="150">
      <t>コ</t>
    </rPh>
    <rPh sb="159" eb="161">
      <t>バアイ</t>
    </rPh>
    <rPh sb="205" eb="207">
      <t>メンジョ</t>
    </rPh>
    <rPh sb="207" eb="209">
      <t>タイショウ</t>
    </rPh>
    <rPh sb="212" eb="214">
      <t>キンガク</t>
    </rPh>
    <rPh sb="215" eb="216">
      <t>サ</t>
    </rPh>
    <rPh sb="217" eb="218">
      <t>ヒ</t>
    </rPh>
    <rPh sb="220" eb="222">
      <t>ヒョウジ</t>
    </rPh>
    <phoneticPr fontId="2"/>
  </si>
  <si>
    <t xml:space="preserve">【世帯状況の入力　入力方法】
●世帯主の情報は必ず記載します。この他に、国民健康保険に加入する人の情報を「世帯員」欄に記載します。加入しない人の情報を入力する必要はありません。
●「加入」欄は、原則、全員「〇」にしますが、世帯主の方が社会保険に加入しているときは世帯主の欄のみ「×」にしてください。
</t>
    <rPh sb="53" eb="55">
      <t>セタイ</t>
    </rPh>
    <rPh sb="55" eb="56">
      <t>イン</t>
    </rPh>
    <rPh sb="57" eb="58">
      <t>ラン</t>
    </rPh>
    <rPh sb="65" eb="67">
      <t>カニュウ</t>
    </rPh>
    <rPh sb="70" eb="71">
      <t>ヒト</t>
    </rPh>
    <rPh sb="72" eb="74">
      <t>ジョウホウ</t>
    </rPh>
    <rPh sb="75" eb="77">
      <t>ニュウリョク</t>
    </rPh>
    <rPh sb="79" eb="81">
      <t>ヒツヨウ</t>
    </rPh>
    <phoneticPr fontId="2"/>
  </si>
  <si>
    <t>●「年齢」欄には適宜年齢を記載します。介護分がかかるかどうか、未就学児の軽減をするかどうかに影響します。なお、「年度の途中で４０歳になり介護分がかかりはじめる」など細かい条件は指定できません。（必要に応じて手計算などをお願いします。）
●「所得金額」欄には令和５年中の所得金額を入力します。概算でも構いません。
※所得金額は、社会保険料等の各種所得控除を控除する前の金額です。収入金額しかわからない場合に、所得金額を計算する際は、国税庁ホームページなどで計算方法をご確認ください。
なお、給与収入のみの方は、源泉徴収票の「給与所得控除後の所得金額」欄の金額となります。
●「給」の欄は、給与収入（専従者給与を除く）５５万超、もしくは、公的年金等の収入が１２５万（６５歳未満は６０万円）を超えている人を「○」にしてください。２人以上いる場合、軽減基準額が変わります。
●「産」の欄は、産前産後免除の対象となる人がいるとき、免除が適用される月数を選択（入力）してください。</t>
    <rPh sb="120" eb="122">
      <t>ショトク</t>
    </rPh>
    <rPh sb="122" eb="124">
      <t>キンガク</t>
    </rPh>
    <rPh sb="125" eb="126">
      <t>ラン</t>
    </rPh>
    <rPh sb="145" eb="147">
      <t>ガイサン</t>
    </rPh>
    <rPh sb="149" eb="150">
      <t>カマ</t>
    </rPh>
    <rPh sb="188" eb="190">
      <t>シュウニュウ</t>
    </rPh>
    <rPh sb="190" eb="192">
      <t>キンガク</t>
    </rPh>
    <rPh sb="199" eb="201">
      <t>バアイ</t>
    </rPh>
    <rPh sb="208" eb="210">
      <t>ケイサン</t>
    </rPh>
    <rPh sb="212" eb="213">
      <t>サイ</t>
    </rPh>
    <rPh sb="227" eb="229">
      <t>ケイサン</t>
    </rPh>
    <rPh sb="229" eb="231">
      <t>ホウホウ</t>
    </rPh>
    <rPh sb="244" eb="246">
      <t>キュウヨ</t>
    </rPh>
    <rPh sb="246" eb="248">
      <t>シュウニュウ</t>
    </rPh>
    <rPh sb="251" eb="252">
      <t>カタ</t>
    </rPh>
    <rPh sb="254" eb="256">
      <t>ゲンセン</t>
    </rPh>
    <rPh sb="256" eb="259">
      <t>チョウシュウヒョウ</t>
    </rPh>
    <rPh sb="261" eb="263">
      <t>キュウヨ</t>
    </rPh>
    <rPh sb="263" eb="265">
      <t>ショトク</t>
    </rPh>
    <rPh sb="265" eb="267">
      <t>コウジョ</t>
    </rPh>
    <rPh sb="267" eb="268">
      <t>ゴ</t>
    </rPh>
    <rPh sb="269" eb="271">
      <t>ショトク</t>
    </rPh>
    <rPh sb="271" eb="273">
      <t>キンガク</t>
    </rPh>
    <rPh sb="274" eb="275">
      <t>ラン</t>
    </rPh>
    <rPh sb="276" eb="278">
      <t>キンガク</t>
    </rPh>
    <rPh sb="385" eb="386">
      <t>サン</t>
    </rPh>
    <rPh sb="388" eb="389">
      <t>ラン</t>
    </rPh>
    <rPh sb="391" eb="393">
      <t>サンゼン</t>
    </rPh>
    <rPh sb="393" eb="395">
      <t>サンゴ</t>
    </rPh>
    <rPh sb="395" eb="397">
      <t>メンジョ</t>
    </rPh>
    <rPh sb="398" eb="400">
      <t>タイショウ</t>
    </rPh>
    <rPh sb="403" eb="404">
      <t>ヒト</t>
    </rPh>
    <rPh sb="410" eb="412">
      <t>メンジョ</t>
    </rPh>
    <rPh sb="413" eb="415">
      <t>テキヨウ</t>
    </rPh>
    <rPh sb="418" eb="419">
      <t>ツキ</t>
    </rPh>
    <rPh sb="419" eb="420">
      <t>スウ</t>
    </rPh>
    <rPh sb="421" eb="423">
      <t>センタク</t>
    </rPh>
    <rPh sb="424" eb="426">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</si>
</sst>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0&quot;歳&quot;"/>
    <numFmt numFmtId="178" formatCode="0&quot;割&quot;"/>
    <numFmt numFmtId="179" formatCode="0&quot;人&quot;"/>
  </numFmts>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28"/>
      <color theme="1"/>
      <name val="ＭＳ Ｐゴシック"/>
      <family val="3"/>
      <charset val="128"/>
      <scheme val="minor"/>
    </font>
    <font>
      <sz val="10"/>
      <color theme="1"/>
      <name val="ＭＳ Ｐゴシック"/>
      <family val="3"/>
      <charset val="128"/>
      <scheme val="minor"/>
    </font>
    <font>
      <sz val="12"/>
      <color rgb="FFFF0000"/>
      <name val="ＭＳ Ｐゴシック"/>
      <family val="2"/>
      <charset val="128"/>
      <scheme val="minor"/>
    </font>
    <font>
      <b/>
      <sz val="1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4"/>
      <color rgb="FFFF0000"/>
      <name val="ＭＳ Ｐゴシック"/>
      <family val="3"/>
      <charset val="128"/>
      <scheme val="minor"/>
    </font>
  </fonts>
  <fills count="6">
    <fill>
      <patternFill patternType="none"/>
    </fill>
    <fill>
      <patternFill patternType="gray125"/>
    </fill>
    <fill>
      <patternFill patternType="solid">
        <fgColor theme="9" tint="0.39997558519241921"/>
        <bgColor indexed="64"/>
      </patternFill>
    </fill>
    <fill>
      <patternFill patternType="solid">
        <fgColor theme="9"/>
        <bgColor indexed="64"/>
      </patternFill>
    </fill>
    <fill>
      <patternFill patternType="solid">
        <fgColor theme="8" tint="0.79998168889431442"/>
        <bgColor indexed="64"/>
      </patternFill>
    </fill>
    <fill>
      <patternFill patternType="solid">
        <fgColor rgb="FFFFC0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Dashed">
        <color rgb="FFFF0000"/>
      </top>
      <bottom/>
      <diagonal/>
    </border>
    <border>
      <left/>
      <right/>
      <top/>
      <bottom style="mediumDashed">
        <color rgb="FFFF0000"/>
      </bottom>
      <diagonal/>
    </border>
    <border>
      <left style="thin">
        <color indexed="64"/>
      </left>
      <right/>
      <top/>
      <bottom/>
      <diagonal/>
    </border>
    <border>
      <left/>
      <right style="double">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diagonalUp="1">
      <left/>
      <right/>
      <top style="thin">
        <color indexed="64"/>
      </top>
      <bottom style="medium">
        <color indexed="64"/>
      </bottom>
      <diagonal style="thin">
        <color indexed="64"/>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0">
    <xf numFmtId="0" fontId="0" fillId="0" borderId="0" xfId="0">
      <alignment vertical="center"/>
    </xf>
    <xf numFmtId="0" fontId="0" fillId="3" borderId="0" xfId="0" applyFill="1" applyAlignment="1">
      <alignment horizontal="center" vertical="center"/>
    </xf>
    <xf numFmtId="0" fontId="5" fillId="0" borderId="0" xfId="0" applyFont="1">
      <alignment vertical="center"/>
    </xf>
    <xf numFmtId="0" fontId="5" fillId="0" borderId="1" xfId="0" applyFont="1" applyBorder="1">
      <alignment vertical="center"/>
    </xf>
    <xf numFmtId="176" fontId="5" fillId="0" borderId="1" xfId="0" applyNumberFormat="1" applyFont="1" applyBorder="1" applyAlignment="1">
      <alignment horizontal="center" vertical="center"/>
    </xf>
    <xf numFmtId="176" fontId="5" fillId="0" borderId="0" xfId="0" applyNumberFormat="1" applyFont="1" applyBorder="1" applyAlignment="1">
      <alignment horizontal="right" vertical="center"/>
    </xf>
    <xf numFmtId="0" fontId="5" fillId="0" borderId="7" xfId="0" applyFont="1" applyBorder="1" applyAlignment="1">
      <alignment horizontal="center" vertical="center"/>
    </xf>
    <xf numFmtId="0" fontId="5" fillId="0" borderId="0" xfId="0" applyFont="1" applyFill="1" applyBorder="1" applyAlignment="1">
      <alignment horizontal="center" vertical="center"/>
    </xf>
    <xf numFmtId="10" fontId="5" fillId="0" borderId="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lignment vertical="center"/>
    </xf>
    <xf numFmtId="0" fontId="5" fillId="0" borderId="32" xfId="0" applyFont="1" applyBorder="1">
      <alignment vertical="center"/>
    </xf>
    <xf numFmtId="0" fontId="5" fillId="0" borderId="28" xfId="0" applyFont="1" applyBorder="1" applyAlignment="1">
      <alignment horizontal="center" vertical="center"/>
    </xf>
    <xf numFmtId="0" fontId="0" fillId="0" borderId="0" xfId="0" applyBorder="1">
      <alignment vertical="center"/>
    </xf>
    <xf numFmtId="0" fontId="5" fillId="0" borderId="0" xfId="0" applyFont="1" applyBorder="1">
      <alignment vertical="center"/>
    </xf>
    <xf numFmtId="176" fontId="5" fillId="0" borderId="40" xfId="0" applyNumberFormat="1" applyFont="1" applyBorder="1" applyAlignment="1">
      <alignment horizontal="center" vertical="center"/>
    </xf>
    <xf numFmtId="0" fontId="5" fillId="0" borderId="45" xfId="0" applyFont="1" applyFill="1" applyBorder="1" applyAlignment="1">
      <alignment horizontal="center" vertical="center"/>
    </xf>
    <xf numFmtId="10" fontId="5" fillId="0" borderId="45" xfId="0" applyNumberFormat="1" applyFont="1" applyFill="1" applyBorder="1" applyAlignment="1">
      <alignment horizontal="center" vertical="center"/>
    </xf>
    <xf numFmtId="176" fontId="5" fillId="0" borderId="45" xfId="0" applyNumberFormat="1" applyFont="1" applyFill="1" applyBorder="1" applyAlignment="1">
      <alignment horizontal="center" vertical="center"/>
    </xf>
    <xf numFmtId="0" fontId="5" fillId="0" borderId="46" xfId="0" applyFont="1" applyBorder="1" applyAlignment="1">
      <alignment horizontal="center" vertical="center"/>
    </xf>
    <xf numFmtId="0" fontId="5" fillId="0" borderId="46" xfId="0" applyFont="1" applyFill="1" applyBorder="1" applyAlignment="1">
      <alignment horizontal="center" vertical="center"/>
    </xf>
    <xf numFmtId="177" fontId="5" fillId="0" borderId="46" xfId="0" applyNumberFormat="1" applyFont="1" applyFill="1" applyBorder="1" applyAlignment="1">
      <alignment horizontal="right" vertical="center"/>
    </xf>
    <xf numFmtId="176" fontId="5" fillId="0" borderId="46" xfId="0" applyNumberFormat="1" applyFont="1" applyFill="1" applyBorder="1" applyAlignment="1">
      <alignment horizontal="right" vertical="center"/>
    </xf>
    <xf numFmtId="0" fontId="0" fillId="0" borderId="46" xfId="0" applyBorder="1">
      <alignment vertical="center"/>
    </xf>
    <xf numFmtId="176" fontId="5" fillId="0" borderId="46" xfId="0" applyNumberFormat="1" applyFont="1" applyBorder="1">
      <alignment vertical="center"/>
    </xf>
    <xf numFmtId="0" fontId="0" fillId="0" borderId="0" xfId="0" applyAlignment="1">
      <alignment horizontal="center" vertical="center"/>
    </xf>
    <xf numFmtId="0" fontId="5" fillId="0" borderId="1" xfId="0" applyFont="1" applyFill="1" applyBorder="1" applyAlignment="1">
      <alignment horizontal="center" vertical="center"/>
    </xf>
    <xf numFmtId="0" fontId="5" fillId="0" borderId="0" xfId="0" applyFont="1" applyAlignment="1">
      <alignment vertical="center"/>
    </xf>
    <xf numFmtId="176" fontId="5" fillId="0" borderId="0" xfId="0" applyNumberFormat="1"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176" fontId="9" fillId="0" borderId="0" xfId="0" applyNumberFormat="1" applyFont="1" applyFill="1" applyBorder="1" applyAlignment="1">
      <alignment horizontal="right" vertical="center"/>
    </xf>
    <xf numFmtId="0" fontId="4" fillId="0" borderId="2" xfId="0" applyFont="1" applyFill="1" applyBorder="1">
      <alignment vertical="center"/>
    </xf>
    <xf numFmtId="0" fontId="5" fillId="0" borderId="1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55" xfId="0" applyFont="1" applyBorder="1" applyAlignment="1">
      <alignment horizontal="center" vertical="center"/>
    </xf>
    <xf numFmtId="176" fontId="5" fillId="2" borderId="56" xfId="0" applyNumberFormat="1" applyFont="1" applyFill="1" applyBorder="1" applyAlignment="1">
      <alignment horizontal="center" vertical="center" shrinkToFit="1"/>
    </xf>
    <xf numFmtId="176" fontId="5" fillId="2" borderId="16" xfId="0" applyNumberFormat="1" applyFont="1" applyFill="1" applyBorder="1" applyAlignment="1">
      <alignment horizontal="center" vertical="center" shrinkToFit="1"/>
    </xf>
    <xf numFmtId="176" fontId="5" fillId="2" borderId="17" xfId="0" applyNumberFormat="1" applyFont="1" applyFill="1" applyBorder="1" applyAlignment="1">
      <alignment horizontal="center" vertical="center" shrinkToFit="1"/>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5" borderId="4" xfId="0" applyFill="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2" borderId="56" xfId="0" applyNumberFormat="1" applyFont="1" applyFill="1" applyBorder="1" applyAlignment="1">
      <alignment horizontal="center" vertical="center" shrinkToFit="1"/>
    </xf>
    <xf numFmtId="0" fontId="5" fillId="2" borderId="16" xfId="0" applyNumberFormat="1" applyFont="1" applyFill="1" applyBorder="1" applyAlignment="1">
      <alignment horizontal="center" vertical="center" shrinkToFit="1"/>
    </xf>
    <xf numFmtId="0" fontId="5" fillId="2" borderId="17" xfId="0" applyNumberFormat="1" applyFont="1" applyFill="1" applyBorder="1" applyAlignment="1">
      <alignment horizontal="center" vertical="center" shrinkToFit="1"/>
    </xf>
    <xf numFmtId="177" fontId="5" fillId="2" borderId="4" xfId="0" applyNumberFormat="1" applyFont="1" applyFill="1" applyBorder="1" applyAlignment="1">
      <alignment horizontal="right" vertical="center" indent="1"/>
    </xf>
    <xf numFmtId="177" fontId="5" fillId="2" borderId="1" xfId="0" applyNumberFormat="1" applyFont="1" applyFill="1" applyBorder="1" applyAlignment="1">
      <alignment horizontal="right" vertical="center" indent="1"/>
    </xf>
    <xf numFmtId="177" fontId="5" fillId="2" borderId="12" xfId="0" applyNumberFormat="1" applyFont="1" applyFill="1" applyBorder="1" applyAlignment="1">
      <alignment horizontal="right" vertical="center" indent="1"/>
    </xf>
    <xf numFmtId="0" fontId="11" fillId="0" borderId="0" xfId="0" applyFont="1">
      <alignment vertical="center"/>
    </xf>
    <xf numFmtId="0" fontId="11" fillId="0" borderId="0" xfId="0" applyFont="1" applyBorder="1">
      <alignment vertical="center"/>
    </xf>
    <xf numFmtId="0" fontId="0" fillId="0" borderId="45" xfId="0" applyBorder="1">
      <alignment vertical="center"/>
    </xf>
    <xf numFmtId="0" fontId="5" fillId="0" borderId="45" xfId="0" applyFont="1" applyBorder="1">
      <alignment vertical="center"/>
    </xf>
    <xf numFmtId="176" fontId="5" fillId="4" borderId="3" xfId="1" applyNumberFormat="1" applyFont="1" applyFill="1" applyBorder="1" applyAlignment="1" applyProtection="1">
      <alignment horizontal="right" vertical="center" shrinkToFit="1"/>
      <protection hidden="1"/>
    </xf>
    <xf numFmtId="176" fontId="5" fillId="4" borderId="53" xfId="1" applyNumberFormat="1" applyFont="1" applyFill="1" applyBorder="1" applyAlignment="1" applyProtection="1">
      <alignment horizontal="right" vertical="center" shrinkToFit="1"/>
      <protection hidden="1"/>
    </xf>
    <xf numFmtId="176" fontId="5" fillId="4" borderId="14" xfId="1" applyNumberFormat="1" applyFont="1" applyFill="1" applyBorder="1" applyAlignment="1" applyProtection="1">
      <alignment horizontal="right" vertical="center" shrinkToFit="1"/>
      <protection hidden="1"/>
    </xf>
    <xf numFmtId="0" fontId="5" fillId="0" borderId="28"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48" xfId="0" applyFont="1" applyFill="1" applyBorder="1" applyAlignment="1">
      <alignment horizontal="center" vertical="center"/>
    </xf>
    <xf numFmtId="176" fontId="9" fillId="4" borderId="49" xfId="0" applyNumberFormat="1" applyFont="1" applyFill="1" applyBorder="1" applyAlignment="1" applyProtection="1">
      <alignment horizontal="right" vertical="center"/>
      <protection hidden="1"/>
    </xf>
    <xf numFmtId="176" fontId="9" fillId="4" borderId="50" xfId="0" applyNumberFormat="1" applyFont="1" applyFill="1" applyBorder="1" applyAlignment="1" applyProtection="1">
      <alignment horizontal="right" vertical="center"/>
      <protection hidden="1"/>
    </xf>
    <xf numFmtId="176" fontId="9" fillId="4" borderId="41" xfId="0" applyNumberFormat="1" applyFont="1" applyFill="1" applyBorder="1" applyAlignment="1" applyProtection="1">
      <alignment horizontal="right" vertical="center"/>
      <protection hidden="1"/>
    </xf>
    <xf numFmtId="176" fontId="9" fillId="4" borderId="42" xfId="0" applyNumberFormat="1" applyFont="1" applyFill="1" applyBorder="1" applyAlignment="1" applyProtection="1">
      <alignment horizontal="right" vertical="center"/>
      <protection hidden="1"/>
    </xf>
    <xf numFmtId="0" fontId="7" fillId="0" borderId="51" xfId="0" applyFont="1" applyBorder="1" applyAlignment="1">
      <alignment horizontal="left" vertical="top" wrapText="1"/>
    </xf>
    <xf numFmtId="0" fontId="7" fillId="0" borderId="0" xfId="0" applyFont="1" applyBorder="1" applyAlignment="1">
      <alignment horizontal="left" vertical="top" wrapText="1"/>
    </xf>
    <xf numFmtId="176" fontId="5" fillId="4" borderId="7" xfId="0" applyNumberFormat="1" applyFont="1" applyFill="1" applyBorder="1" applyAlignment="1" applyProtection="1">
      <alignment horizontal="center" vertical="center"/>
      <protection hidden="1"/>
    </xf>
    <xf numFmtId="176" fontId="5" fillId="4" borderId="8" xfId="0" applyNumberFormat="1" applyFont="1" applyFill="1" applyBorder="1" applyAlignment="1" applyProtection="1">
      <alignment horizontal="center" vertical="center"/>
      <protection hidden="1"/>
    </xf>
    <xf numFmtId="176" fontId="5" fillId="4" borderId="22" xfId="0" applyNumberFormat="1" applyFont="1" applyFill="1" applyBorder="1" applyAlignment="1" applyProtection="1">
      <alignment horizontal="center" vertical="center"/>
      <protection hidden="1"/>
    </xf>
    <xf numFmtId="176" fontId="5" fillId="4" borderId="33" xfId="0" applyNumberFormat="1" applyFont="1" applyFill="1" applyBorder="1" applyAlignment="1" applyProtection="1">
      <alignment horizontal="center" vertical="center"/>
      <protection hidden="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2" xfId="0" applyFont="1" applyBorder="1" applyAlignment="1">
      <alignment horizontal="center" vertical="center"/>
    </xf>
    <xf numFmtId="0" fontId="5" fillId="0" borderId="33" xfId="0" applyFont="1" applyBorder="1" applyAlignment="1">
      <alignment horizontal="center" vertical="center"/>
    </xf>
    <xf numFmtId="0" fontId="5" fillId="0" borderId="39" xfId="0" applyFont="1" applyBorder="1" applyAlignment="1">
      <alignment horizontal="center" vertical="center"/>
    </xf>
    <xf numFmtId="0" fontId="5" fillId="0" borderId="29"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1" xfId="0" applyFont="1" applyBorder="1" applyAlignment="1">
      <alignment horizontal="center" vertical="center"/>
    </xf>
    <xf numFmtId="176" fontId="5" fillId="4" borderId="21" xfId="0" applyNumberFormat="1" applyFont="1" applyFill="1" applyBorder="1" applyAlignment="1" applyProtection="1">
      <alignment horizontal="center" vertical="center"/>
      <protection hidden="1"/>
    </xf>
    <xf numFmtId="176" fontId="5" fillId="4" borderId="3" xfId="0" applyNumberFormat="1" applyFont="1" applyFill="1" applyBorder="1" applyAlignment="1" applyProtection="1">
      <alignment horizontal="right" vertical="center" shrinkToFit="1"/>
      <protection hidden="1"/>
    </xf>
    <xf numFmtId="176" fontId="5" fillId="4" borderId="14" xfId="0" applyNumberFormat="1" applyFont="1" applyFill="1" applyBorder="1" applyAlignment="1" applyProtection="1">
      <alignment horizontal="right" vertical="center" shrinkToFit="1"/>
      <protection hidden="1"/>
    </xf>
    <xf numFmtId="179" fontId="4" fillId="4" borderId="1" xfId="0" applyNumberFormat="1" applyFont="1" applyFill="1" applyBorder="1" applyAlignment="1" applyProtection="1">
      <alignment horizontal="center" vertical="center"/>
      <protection hidden="1"/>
    </xf>
    <xf numFmtId="0" fontId="10" fillId="0" borderId="40" xfId="0" applyFont="1" applyBorder="1" applyAlignment="1">
      <alignment horizontal="center" vertical="center"/>
    </xf>
    <xf numFmtId="176" fontId="5" fillId="4" borderId="1" xfId="0" applyNumberFormat="1" applyFont="1" applyFill="1" applyBorder="1" applyAlignment="1" applyProtection="1">
      <alignment horizontal="center" vertical="center"/>
      <protection hidden="1"/>
    </xf>
    <xf numFmtId="0" fontId="5" fillId="0" borderId="3" xfId="0" applyFont="1" applyBorder="1" applyAlignment="1">
      <alignment horizontal="center" vertical="center"/>
    </xf>
    <xf numFmtId="0" fontId="5" fillId="0" borderId="14" xfId="0" applyFont="1" applyBorder="1" applyAlignment="1">
      <alignment horizontal="center" vertical="center"/>
    </xf>
    <xf numFmtId="0" fontId="5" fillId="0" borderId="53" xfId="0" applyFont="1" applyBorder="1" applyAlignment="1">
      <alignment horizontal="center" vertical="center"/>
    </xf>
    <xf numFmtId="0" fontId="7" fillId="0" borderId="62" xfId="0" applyFont="1" applyBorder="1" applyAlignment="1">
      <alignment horizontal="left" vertical="top" wrapText="1"/>
    </xf>
    <xf numFmtId="0" fontId="5" fillId="0" borderId="1" xfId="0" applyFont="1" applyBorder="1" applyAlignment="1">
      <alignment horizontal="center" vertical="center"/>
    </xf>
    <xf numFmtId="176" fontId="5" fillId="4" borderId="1" xfId="1" applyNumberFormat="1" applyFont="1" applyFill="1" applyBorder="1" applyAlignment="1" applyProtection="1">
      <alignment horizontal="right" vertical="center" shrinkToFit="1"/>
      <protection hidden="1"/>
    </xf>
    <xf numFmtId="0" fontId="3" fillId="0" borderId="0" xfId="0" applyFont="1" applyAlignment="1">
      <alignment horizontal="center" vertical="top"/>
    </xf>
    <xf numFmtId="0" fontId="6" fillId="0" borderId="0" xfId="0" applyFont="1" applyAlignment="1">
      <alignment horizontal="center" vertical="center"/>
    </xf>
    <xf numFmtId="10" fontId="5" fillId="0" borderId="19" xfId="0" applyNumberFormat="1" applyFont="1" applyFill="1" applyBorder="1" applyAlignment="1">
      <alignment horizontal="center" vertical="center"/>
    </xf>
    <xf numFmtId="10" fontId="5" fillId="0" borderId="4" xfId="0" applyNumberFormat="1" applyFont="1" applyFill="1" applyBorder="1" applyAlignment="1">
      <alignment horizontal="center" vertical="center"/>
    </xf>
    <xf numFmtId="176" fontId="5" fillId="0" borderId="34" xfId="0" applyNumberFormat="1" applyFont="1" applyFill="1" applyBorder="1" applyAlignment="1">
      <alignment horizontal="center" vertical="center"/>
    </xf>
    <xf numFmtId="176" fontId="5" fillId="0" borderId="52"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0" fontId="4" fillId="0" borderId="21" xfId="0" applyFont="1" applyFill="1" applyBorder="1" applyAlignment="1">
      <alignment horizontal="center" vertical="center"/>
    </xf>
    <xf numFmtId="0" fontId="4" fillId="0" borderId="8"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9" xfId="0" applyFont="1" applyFill="1" applyBorder="1" applyAlignment="1">
      <alignment horizontal="center" vertical="center"/>
    </xf>
    <xf numFmtId="0" fontId="8" fillId="0" borderId="0" xfId="0" applyFont="1" applyAlignment="1">
      <alignment horizontal="left" vertical="center" wrapText="1"/>
    </xf>
    <xf numFmtId="176" fontId="5" fillId="0" borderId="3" xfId="0" applyNumberFormat="1" applyFont="1" applyFill="1" applyBorder="1" applyAlignment="1">
      <alignment horizontal="center" vertical="center"/>
    </xf>
    <xf numFmtId="176" fontId="5" fillId="0" borderId="5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23" xfId="0" applyNumberFormat="1" applyFont="1" applyFill="1" applyBorder="1" applyAlignment="1">
      <alignment horizontal="center" vertical="center"/>
    </xf>
    <xf numFmtId="176" fontId="5" fillId="0" borderId="54"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10" fontId="5" fillId="0" borderId="15" xfId="0" applyNumberFormat="1" applyFont="1" applyFill="1" applyBorder="1" applyAlignment="1">
      <alignment horizontal="center" vertical="center"/>
    </xf>
    <xf numFmtId="10" fontId="5" fillId="0" borderId="12" xfId="0" applyNumberFormat="1" applyFont="1" applyFill="1" applyBorder="1" applyAlignment="1">
      <alignment horizontal="center" vertical="center"/>
    </xf>
    <xf numFmtId="176" fontId="5" fillId="0" borderId="37" xfId="0" applyNumberFormat="1" applyFont="1" applyFill="1" applyBorder="1" applyAlignment="1">
      <alignment horizontal="right" vertical="center"/>
    </xf>
    <xf numFmtId="176" fontId="5" fillId="0" borderId="59" xfId="0" applyNumberFormat="1" applyFont="1" applyFill="1" applyBorder="1" applyAlignment="1">
      <alignment horizontal="right" vertical="center"/>
    </xf>
    <xf numFmtId="176" fontId="5" fillId="0" borderId="38" xfId="0" applyNumberFormat="1" applyFont="1" applyFill="1" applyBorder="1" applyAlignment="1">
      <alignment horizontal="right" vertical="center"/>
    </xf>
    <xf numFmtId="176" fontId="5" fillId="0" borderId="12"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0" fontId="5" fillId="0" borderId="14" xfId="0" applyNumberFormat="1" applyFont="1" applyFill="1" applyBorder="1" applyAlignment="1">
      <alignment horizontal="center" vertical="center"/>
    </xf>
    <xf numFmtId="10" fontId="5" fillId="0" borderId="1" xfId="0" applyNumberFormat="1" applyFont="1" applyFill="1" applyBorder="1" applyAlignment="1">
      <alignment horizontal="center" vertical="center"/>
    </xf>
    <xf numFmtId="176" fontId="5" fillId="0" borderId="35" xfId="0" applyNumberFormat="1" applyFont="1" applyFill="1" applyBorder="1" applyAlignment="1">
      <alignment horizontal="right" vertical="center"/>
    </xf>
    <xf numFmtId="176" fontId="5" fillId="0" borderId="58" xfId="0" applyNumberFormat="1" applyFont="1" applyFill="1" applyBorder="1" applyAlignment="1">
      <alignment horizontal="right" vertical="center"/>
    </xf>
    <xf numFmtId="176" fontId="5" fillId="0" borderId="36" xfId="0" applyNumberFormat="1" applyFont="1" applyFill="1" applyBorder="1" applyAlignment="1">
      <alignment horizontal="right" vertical="center"/>
    </xf>
    <xf numFmtId="176" fontId="5" fillId="0" borderId="1"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0" fontId="5" fillId="0" borderId="43"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9" xfId="0" applyFont="1" applyBorder="1" applyAlignment="1">
      <alignment horizontal="center" vertical="center" wrapText="1"/>
    </xf>
    <xf numFmtId="176" fontId="5" fillId="2" borderId="1" xfId="0" applyNumberFormat="1" applyFont="1" applyFill="1" applyBorder="1" applyAlignment="1">
      <alignment horizontal="right" vertical="center" indent="1" shrinkToFit="1"/>
    </xf>
    <xf numFmtId="176" fontId="5" fillId="2" borderId="3" xfId="0" applyNumberFormat="1" applyFont="1" applyFill="1" applyBorder="1" applyAlignment="1">
      <alignment horizontal="right" vertical="center" indent="1" shrinkToFit="1"/>
    </xf>
    <xf numFmtId="0" fontId="5" fillId="0" borderId="8" xfId="0" applyFont="1" applyBorder="1" applyAlignment="1">
      <alignment horizontal="center" vertical="center"/>
    </xf>
    <xf numFmtId="0" fontId="5" fillId="0" borderId="9" xfId="0" applyFont="1" applyBorder="1" applyAlignment="1">
      <alignment horizontal="center" vertical="center"/>
    </xf>
    <xf numFmtId="176" fontId="5" fillId="2" borderId="4" xfId="0" applyNumberFormat="1" applyFont="1" applyFill="1" applyBorder="1" applyAlignment="1">
      <alignment horizontal="right" vertical="center" indent="1" shrinkToFit="1"/>
    </xf>
    <xf numFmtId="176" fontId="5" fillId="2" borderId="44" xfId="0" applyNumberFormat="1" applyFont="1" applyFill="1" applyBorder="1" applyAlignment="1">
      <alignment horizontal="right" vertical="center" indent="1" shrinkToFit="1"/>
    </xf>
    <xf numFmtId="176" fontId="5" fillId="2" borderId="12" xfId="0" applyNumberFormat="1" applyFont="1" applyFill="1" applyBorder="1" applyAlignment="1">
      <alignment horizontal="right" vertical="center" indent="1" shrinkToFit="1"/>
    </xf>
    <xf numFmtId="176" fontId="5" fillId="2" borderId="23" xfId="0" applyNumberFormat="1" applyFont="1" applyFill="1" applyBorder="1" applyAlignment="1">
      <alignment horizontal="right" vertical="center" indent="1" shrinkToFit="1"/>
    </xf>
    <xf numFmtId="176" fontId="5" fillId="4" borderId="40" xfId="0" applyNumberFormat="1" applyFont="1" applyFill="1" applyBorder="1" applyAlignment="1" applyProtection="1">
      <alignment horizontal="center" vertical="center"/>
      <protection hidden="1"/>
    </xf>
    <xf numFmtId="0" fontId="4" fillId="0" borderId="1" xfId="0" applyFont="1" applyBorder="1" applyAlignment="1">
      <alignment horizontal="center" vertical="center"/>
    </xf>
    <xf numFmtId="178" fontId="5" fillId="4" borderId="1" xfId="0" applyNumberFormat="1" applyFont="1" applyFill="1" applyBorder="1" applyAlignment="1" applyProtection="1">
      <alignment horizontal="center" vertical="center"/>
      <protection hidden="1"/>
    </xf>
    <xf numFmtId="0" fontId="0" fillId="0" borderId="40"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7" xfId="0" applyBorder="1" applyAlignment="1">
      <alignment horizontal="center" vertical="center"/>
    </xf>
    <xf numFmtId="0" fontId="7" fillId="0" borderId="51" xfId="0" applyFont="1" applyBorder="1" applyAlignment="1">
      <alignment horizontal="left" vertical="top"/>
    </xf>
    <xf numFmtId="0" fontId="7" fillId="0" borderId="0" xfId="0" applyFont="1" applyBorder="1" applyAlignment="1">
      <alignment horizontal="left" vertical="top"/>
    </xf>
    <xf numFmtId="10" fontId="10" fillId="0" borderId="0" xfId="0" applyNumberFormat="1" applyFont="1" applyFill="1" applyBorder="1" applyAlignment="1">
      <alignment horizontal="center" vertical="center"/>
    </xf>
    <xf numFmtId="0" fontId="7" fillId="0" borderId="0" xfId="0" applyFont="1" applyFill="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0"/>
  <sheetViews>
    <sheetView tabSelected="1" view="pageBreakPreview" topLeftCell="A10" zoomScale="85" zoomScaleNormal="90" zoomScaleSheetLayoutView="85" workbookViewId="0">
      <selection activeCell="T21" sqref="T21"/>
    </sheetView>
  </sheetViews>
  <sheetFormatPr defaultRowHeight="19.5" customHeight="1" x14ac:dyDescent="0.15"/>
  <cols>
    <col min="1" max="2" width="2.5" customWidth="1"/>
    <col min="3" max="3" width="15.625" customWidth="1"/>
    <col min="4" max="6" width="10.625" customWidth="1"/>
    <col min="7" max="10" width="5.625" customWidth="1"/>
    <col min="11" max="13" width="10.625" customWidth="1"/>
    <col min="14" max="15" width="2.5" customWidth="1"/>
  </cols>
  <sheetData>
    <row r="1" spans="2:14" ht="20.100000000000001" customHeight="1" x14ac:dyDescent="0.15">
      <c r="L1" s="99" t="s">
        <v>51</v>
      </c>
      <c r="M1" s="99"/>
      <c r="N1" s="99"/>
    </row>
    <row r="2" spans="2:14" ht="20.100000000000001" customHeight="1" x14ac:dyDescent="0.15">
      <c r="B2" s="100" t="s">
        <v>0</v>
      </c>
      <c r="C2" s="100"/>
      <c r="D2" s="100"/>
      <c r="E2" s="100"/>
      <c r="F2" s="100"/>
      <c r="G2" s="100"/>
      <c r="H2" s="100"/>
      <c r="I2" s="100"/>
      <c r="J2" s="100"/>
      <c r="K2" s="100"/>
      <c r="L2" s="100"/>
      <c r="M2" s="100"/>
      <c r="N2" s="100"/>
    </row>
    <row r="3" spans="2:14" ht="20.100000000000001" customHeight="1" x14ac:dyDescent="0.15">
      <c r="B3" s="100"/>
      <c r="C3" s="100"/>
      <c r="D3" s="100"/>
      <c r="E3" s="100"/>
      <c r="F3" s="100"/>
      <c r="G3" s="100"/>
      <c r="H3" s="100"/>
      <c r="I3" s="100"/>
      <c r="J3" s="100"/>
      <c r="K3" s="100"/>
      <c r="L3" s="100"/>
      <c r="M3" s="100"/>
      <c r="N3" s="100"/>
    </row>
    <row r="4" spans="2:14" ht="20.100000000000001" customHeight="1" x14ac:dyDescent="0.15">
      <c r="B4" s="113" t="s">
        <v>43</v>
      </c>
      <c r="C4" s="113"/>
      <c r="D4" s="113"/>
      <c r="E4" s="113"/>
      <c r="F4" s="113"/>
      <c r="G4" s="113"/>
      <c r="H4" s="113"/>
      <c r="I4" s="113"/>
      <c r="J4" s="113"/>
      <c r="K4" s="113"/>
      <c r="L4" s="113"/>
      <c r="M4" s="113"/>
      <c r="N4" s="113"/>
    </row>
    <row r="5" spans="2:14" ht="20.100000000000001" customHeight="1" x14ac:dyDescent="0.15">
      <c r="B5" s="113"/>
      <c r="C5" s="113"/>
      <c r="D5" s="113"/>
      <c r="E5" s="113"/>
      <c r="F5" s="113"/>
      <c r="G5" s="113"/>
      <c r="H5" s="113"/>
      <c r="I5" s="113"/>
      <c r="J5" s="113"/>
      <c r="K5" s="113"/>
      <c r="L5" s="113"/>
      <c r="M5" s="113"/>
      <c r="N5" s="113"/>
    </row>
    <row r="6" spans="2:14" ht="20.100000000000001" customHeight="1" thickBot="1" x14ac:dyDescent="0.2">
      <c r="C6" s="59" t="s">
        <v>54</v>
      </c>
    </row>
    <row r="7" spans="2:14" ht="20.100000000000001" customHeight="1" thickBot="1" x14ac:dyDescent="0.2">
      <c r="C7" s="35"/>
      <c r="D7" s="108" t="s">
        <v>11</v>
      </c>
      <c r="E7" s="109"/>
      <c r="F7" s="110" t="s">
        <v>12</v>
      </c>
      <c r="G7" s="67"/>
      <c r="H7" s="111"/>
      <c r="I7" s="110" t="s">
        <v>13</v>
      </c>
      <c r="J7" s="67"/>
      <c r="K7" s="111"/>
      <c r="L7" s="109" t="s">
        <v>14</v>
      </c>
      <c r="M7" s="112"/>
    </row>
    <row r="8" spans="2:14" ht="20.100000000000001" customHeight="1" x14ac:dyDescent="0.15">
      <c r="C8" s="36" t="s">
        <v>15</v>
      </c>
      <c r="D8" s="101">
        <v>7.5999999999999998E-2</v>
      </c>
      <c r="E8" s="102"/>
      <c r="F8" s="103">
        <v>22500</v>
      </c>
      <c r="G8" s="104"/>
      <c r="H8" s="105"/>
      <c r="I8" s="103">
        <v>12800</v>
      </c>
      <c r="J8" s="104"/>
      <c r="K8" s="105"/>
      <c r="L8" s="106">
        <v>650000</v>
      </c>
      <c r="M8" s="107"/>
    </row>
    <row r="9" spans="2:14" ht="20.100000000000001" customHeight="1" x14ac:dyDescent="0.15">
      <c r="C9" s="37" t="s">
        <v>16</v>
      </c>
      <c r="D9" s="127">
        <v>2.4E-2</v>
      </c>
      <c r="E9" s="128"/>
      <c r="F9" s="114">
        <v>14300</v>
      </c>
      <c r="G9" s="115"/>
      <c r="H9" s="116"/>
      <c r="I9" s="129"/>
      <c r="J9" s="130"/>
      <c r="K9" s="131"/>
      <c r="L9" s="132">
        <v>240000</v>
      </c>
      <c r="M9" s="133"/>
    </row>
    <row r="10" spans="2:14" ht="20.100000000000001" customHeight="1" thickBot="1" x14ac:dyDescent="0.2">
      <c r="C10" s="38" t="s">
        <v>17</v>
      </c>
      <c r="D10" s="120">
        <v>2.5000000000000001E-2</v>
      </c>
      <c r="E10" s="121"/>
      <c r="F10" s="117">
        <v>15500</v>
      </c>
      <c r="G10" s="118"/>
      <c r="H10" s="119"/>
      <c r="I10" s="122"/>
      <c r="J10" s="123"/>
      <c r="K10" s="124"/>
      <c r="L10" s="125">
        <v>170000</v>
      </c>
      <c r="M10" s="126"/>
    </row>
    <row r="11" spans="2:14" ht="20.100000000000001" customHeight="1" x14ac:dyDescent="0.15">
      <c r="C11" s="159" t="s">
        <v>60</v>
      </c>
      <c r="D11" s="158"/>
      <c r="E11" s="8"/>
      <c r="F11" s="9"/>
      <c r="G11" s="9"/>
      <c r="H11" s="9"/>
      <c r="I11" s="9"/>
      <c r="J11" s="9"/>
      <c r="K11" s="9"/>
      <c r="L11" s="9"/>
      <c r="M11" s="9"/>
    </row>
    <row r="12" spans="2:14" ht="9.9499999999999993" customHeight="1" thickBot="1" x14ac:dyDescent="0.2">
      <c r="C12" s="7"/>
      <c r="D12" s="8"/>
      <c r="E12" s="8"/>
      <c r="F12" s="9"/>
      <c r="G12" s="9"/>
      <c r="H12" s="9"/>
      <c r="I12" s="9"/>
      <c r="J12" s="9"/>
      <c r="K12" s="9"/>
      <c r="L12" s="9"/>
      <c r="M12" s="9"/>
    </row>
    <row r="13" spans="2:14" ht="9.9499999999999993" customHeight="1" x14ac:dyDescent="0.15">
      <c r="B13" s="61"/>
      <c r="C13" s="19"/>
      <c r="D13" s="20"/>
      <c r="E13" s="20"/>
      <c r="F13" s="21"/>
      <c r="G13" s="21"/>
      <c r="H13" s="21"/>
      <c r="I13" s="21"/>
      <c r="J13" s="21"/>
      <c r="K13" s="21"/>
      <c r="L13" s="21"/>
      <c r="M13" s="21"/>
      <c r="N13" s="61"/>
    </row>
    <row r="14" spans="2:14" ht="20.100000000000001" customHeight="1" thickBot="1" x14ac:dyDescent="0.2">
      <c r="B14" s="16"/>
      <c r="C14" s="60" t="s">
        <v>57</v>
      </c>
      <c r="D14" s="17"/>
      <c r="E14" s="17"/>
      <c r="F14" s="17"/>
      <c r="G14" s="17"/>
      <c r="H14" s="17"/>
      <c r="I14" s="17"/>
      <c r="J14" s="17"/>
      <c r="K14" s="17"/>
      <c r="L14" s="17"/>
      <c r="M14" s="17"/>
      <c r="N14" s="16"/>
    </row>
    <row r="15" spans="2:14" ht="24.95" customHeight="1" thickBot="1" x14ac:dyDescent="0.2">
      <c r="B15" s="16"/>
      <c r="C15" s="13"/>
      <c r="D15" s="6" t="s">
        <v>2</v>
      </c>
      <c r="E15" s="51" t="s">
        <v>8</v>
      </c>
      <c r="F15" s="142" t="s">
        <v>9</v>
      </c>
      <c r="G15" s="143"/>
      <c r="H15" s="42" t="s">
        <v>31</v>
      </c>
      <c r="I15" s="42" t="s">
        <v>55</v>
      </c>
      <c r="J15" s="74" t="s">
        <v>63</v>
      </c>
      <c r="K15" s="74"/>
      <c r="L15" s="74"/>
      <c r="M15" s="74"/>
      <c r="N15" s="74"/>
    </row>
    <row r="16" spans="2:14" ht="24.95" customHeight="1" x14ac:dyDescent="0.15">
      <c r="B16" s="16"/>
      <c r="C16" s="12" t="s">
        <v>1</v>
      </c>
      <c r="D16" s="39" t="s">
        <v>32</v>
      </c>
      <c r="E16" s="56">
        <v>50</v>
      </c>
      <c r="F16" s="144">
        <v>3930000</v>
      </c>
      <c r="G16" s="145"/>
      <c r="H16" s="43" t="s">
        <v>32</v>
      </c>
      <c r="I16" s="53">
        <v>0</v>
      </c>
      <c r="J16" s="74"/>
      <c r="K16" s="74"/>
      <c r="L16" s="74"/>
      <c r="M16" s="74"/>
      <c r="N16" s="74"/>
    </row>
    <row r="17" spans="2:19" ht="24.95" customHeight="1" x14ac:dyDescent="0.15">
      <c r="B17" s="16"/>
      <c r="C17" s="10" t="s">
        <v>3</v>
      </c>
      <c r="D17" s="40" t="s">
        <v>32</v>
      </c>
      <c r="E17" s="57">
        <v>40</v>
      </c>
      <c r="F17" s="140">
        <v>2930000</v>
      </c>
      <c r="G17" s="141"/>
      <c r="H17" s="44" t="s">
        <v>32</v>
      </c>
      <c r="I17" s="54">
        <v>4</v>
      </c>
      <c r="J17" s="74"/>
      <c r="K17" s="74"/>
      <c r="L17" s="74"/>
      <c r="M17" s="74"/>
      <c r="N17" s="74"/>
    </row>
    <row r="18" spans="2:19" ht="24.95" customHeight="1" x14ac:dyDescent="0.15">
      <c r="B18" s="16"/>
      <c r="C18" s="10" t="s">
        <v>4</v>
      </c>
      <c r="D18" s="40" t="s">
        <v>32</v>
      </c>
      <c r="E18" s="57">
        <v>10</v>
      </c>
      <c r="F18" s="140">
        <v>0</v>
      </c>
      <c r="G18" s="141"/>
      <c r="H18" s="44"/>
      <c r="I18" s="54"/>
      <c r="J18" s="74"/>
      <c r="K18" s="74"/>
      <c r="L18" s="74"/>
      <c r="M18" s="74"/>
      <c r="N18" s="74"/>
    </row>
    <row r="19" spans="2:19" ht="24.95" customHeight="1" x14ac:dyDescent="0.15">
      <c r="B19" s="16"/>
      <c r="C19" s="10" t="s">
        <v>5</v>
      </c>
      <c r="D19" s="40" t="s">
        <v>32</v>
      </c>
      <c r="E19" s="57">
        <v>5</v>
      </c>
      <c r="F19" s="140">
        <v>0</v>
      </c>
      <c r="G19" s="141"/>
      <c r="H19" s="44"/>
      <c r="I19" s="54"/>
      <c r="J19" s="74"/>
      <c r="K19" s="74"/>
      <c r="L19" s="74"/>
      <c r="M19" s="74"/>
      <c r="N19" s="74"/>
    </row>
    <row r="20" spans="2:19" ht="24.95" customHeight="1" x14ac:dyDescent="0.15">
      <c r="B20" s="16"/>
      <c r="C20" s="10" t="s">
        <v>6</v>
      </c>
      <c r="D20" s="40" t="s">
        <v>32</v>
      </c>
      <c r="E20" s="57">
        <v>0</v>
      </c>
      <c r="F20" s="140">
        <v>0</v>
      </c>
      <c r="G20" s="141"/>
      <c r="H20" s="44"/>
      <c r="I20" s="54"/>
      <c r="J20" s="74"/>
      <c r="K20" s="74"/>
      <c r="L20" s="74"/>
      <c r="M20" s="74"/>
      <c r="N20" s="74"/>
    </row>
    <row r="21" spans="2:19" ht="24.95" customHeight="1" thickBot="1" x14ac:dyDescent="0.2">
      <c r="B21" s="16"/>
      <c r="C21" s="11" t="s">
        <v>7</v>
      </c>
      <c r="D21" s="41"/>
      <c r="E21" s="58"/>
      <c r="F21" s="146"/>
      <c r="G21" s="147"/>
      <c r="H21" s="45"/>
      <c r="I21" s="55"/>
      <c r="J21" s="74"/>
      <c r="K21" s="74"/>
      <c r="L21" s="74"/>
      <c r="M21" s="74"/>
      <c r="N21" s="74"/>
    </row>
    <row r="22" spans="2:19" ht="20.100000000000001" customHeight="1" x14ac:dyDescent="0.15">
      <c r="B22" s="16"/>
      <c r="C22" s="73" t="s">
        <v>62</v>
      </c>
      <c r="D22" s="156"/>
      <c r="E22" s="156"/>
      <c r="F22" s="156"/>
      <c r="G22" s="156"/>
      <c r="H22" s="156"/>
      <c r="I22" s="156"/>
      <c r="J22" s="74"/>
      <c r="K22" s="74"/>
      <c r="L22" s="74"/>
      <c r="M22" s="74"/>
      <c r="N22" s="74"/>
    </row>
    <row r="23" spans="2:19" ht="20.100000000000001" customHeight="1" x14ac:dyDescent="0.15">
      <c r="B23" s="16"/>
      <c r="C23" s="157"/>
      <c r="D23" s="157"/>
      <c r="E23" s="157"/>
      <c r="F23" s="157"/>
      <c r="G23" s="157"/>
      <c r="H23" s="157"/>
      <c r="I23" s="157"/>
      <c r="J23" s="74"/>
      <c r="K23" s="74"/>
      <c r="L23" s="74"/>
      <c r="M23" s="74"/>
      <c r="N23" s="74"/>
    </row>
    <row r="24" spans="2:19" ht="20.100000000000001" customHeight="1" x14ac:dyDescent="0.15">
      <c r="B24" s="16"/>
      <c r="C24" s="157"/>
      <c r="D24" s="157"/>
      <c r="E24" s="157"/>
      <c r="F24" s="157"/>
      <c r="G24" s="157"/>
      <c r="H24" s="157"/>
      <c r="I24" s="157"/>
      <c r="J24" s="74"/>
      <c r="K24" s="74"/>
      <c r="L24" s="74"/>
      <c r="M24" s="74"/>
      <c r="N24" s="74"/>
    </row>
    <row r="25" spans="2:19" ht="19.5" customHeight="1" x14ac:dyDescent="0.15">
      <c r="B25" s="16"/>
      <c r="C25" s="157"/>
      <c r="D25" s="157"/>
      <c r="E25" s="157"/>
      <c r="F25" s="157"/>
      <c r="G25" s="157"/>
      <c r="H25" s="157"/>
      <c r="I25" s="157"/>
      <c r="J25" s="74"/>
      <c r="K25" s="74"/>
      <c r="L25" s="74"/>
      <c r="M25" s="74"/>
      <c r="N25" s="74"/>
    </row>
    <row r="26" spans="2:19" ht="9.9499999999999993" customHeight="1" thickBot="1" x14ac:dyDescent="0.2">
      <c r="B26" s="26"/>
      <c r="C26" s="22"/>
      <c r="D26" s="23"/>
      <c r="E26" s="24"/>
      <c r="F26" s="25"/>
      <c r="G26" s="25"/>
      <c r="H26" s="25"/>
      <c r="I26" s="26"/>
      <c r="J26" s="26"/>
      <c r="K26" s="26"/>
      <c r="L26" s="27"/>
      <c r="M26" s="27"/>
      <c r="N26" s="26"/>
    </row>
    <row r="27" spans="2:19" ht="9.9499999999999993" customHeight="1" x14ac:dyDescent="0.15">
      <c r="B27" s="61"/>
      <c r="C27" s="62"/>
      <c r="D27" s="62"/>
      <c r="E27" s="62"/>
      <c r="F27" s="62"/>
      <c r="G27" s="62"/>
      <c r="H27" s="62"/>
      <c r="I27" s="62"/>
      <c r="J27" s="62"/>
      <c r="K27" s="62"/>
      <c r="L27" s="62"/>
      <c r="M27" s="62"/>
      <c r="N27" s="61"/>
    </row>
    <row r="28" spans="2:19" ht="20.100000000000001" customHeight="1" x14ac:dyDescent="0.15">
      <c r="B28" s="16"/>
      <c r="C28" s="60" t="s">
        <v>56</v>
      </c>
      <c r="D28" s="17"/>
      <c r="E28" s="17"/>
      <c r="F28" s="16"/>
      <c r="G28" s="16"/>
      <c r="H28" s="16"/>
      <c r="I28" s="17"/>
      <c r="J28" s="17"/>
      <c r="K28" s="17"/>
      <c r="L28" s="17"/>
      <c r="M28" s="17"/>
      <c r="N28" s="16"/>
    </row>
    <row r="29" spans="2:19" ht="20.100000000000001" customHeight="1" x14ac:dyDescent="0.15">
      <c r="B29" s="16"/>
      <c r="C29" s="29" t="s">
        <v>28</v>
      </c>
      <c r="D29" s="91" t="s">
        <v>30</v>
      </c>
      <c r="E29" s="91"/>
      <c r="F29" s="149" t="s">
        <v>26</v>
      </c>
      <c r="G29" s="149"/>
      <c r="H29" s="149"/>
      <c r="I29" s="134" t="s">
        <v>29</v>
      </c>
      <c r="J29" s="135"/>
      <c r="K29" s="4" t="s">
        <v>23</v>
      </c>
      <c r="L29" s="92">
        <f>430000+IF(COUNTIF(H16:H21,"○")&gt;1,(COUNTIF(H16:H21,"○")-1)*100000,0)</f>
        <v>530000</v>
      </c>
      <c r="M29" s="92"/>
      <c r="N29" s="16"/>
      <c r="P29" s="30"/>
    </row>
    <row r="30" spans="2:19" ht="20.100000000000001" customHeight="1" x14ac:dyDescent="0.15">
      <c r="B30" s="16"/>
      <c r="C30" s="90">
        <f>COUNTIF(D16:D21,"○")</f>
        <v>5</v>
      </c>
      <c r="D30" s="92">
        <f>IF(C30=0,0,ROUND(I8*(10-F30)/10/C30,0))</f>
        <v>2560</v>
      </c>
      <c r="E30" s="92"/>
      <c r="F30" s="150">
        <f>IF(C30=0,"",IF(SUM(F16:F21)&lt;=L29,7,IF(SUM(F16:F21)&lt;=L30,5,IF(SUM(F16:F21)&lt;=L31,2,0))))</f>
        <v>0</v>
      </c>
      <c r="G30" s="150"/>
      <c r="H30" s="150"/>
      <c r="I30" s="136"/>
      <c r="J30" s="137"/>
      <c r="K30" s="4" t="s">
        <v>24</v>
      </c>
      <c r="L30" s="92">
        <f>COUNTIF(D16:D21,"○")*290000+IF(COUNTIF(H16:H21,"○")&gt;1,(COUNTIF(H16:H21,"○")-1)*100000,0)+430000</f>
        <v>1980000</v>
      </c>
      <c r="M30" s="92"/>
      <c r="N30" s="16"/>
      <c r="P30" s="30"/>
      <c r="S30" s="28"/>
    </row>
    <row r="31" spans="2:19" ht="20.100000000000001" customHeight="1" x14ac:dyDescent="0.15">
      <c r="B31" s="16"/>
      <c r="C31" s="90"/>
      <c r="D31" s="92"/>
      <c r="E31" s="92"/>
      <c r="F31" s="150"/>
      <c r="G31" s="150"/>
      <c r="H31" s="150"/>
      <c r="I31" s="138"/>
      <c r="J31" s="139"/>
      <c r="K31" s="18" t="s">
        <v>25</v>
      </c>
      <c r="L31" s="148">
        <f>COUNTIF(D16:D21,"○")*535000+IF(COUNTIF(H16:H21,"○")&gt;1,(COUNTIF(H16:H21,"○")-1)*100000,0)+430000</f>
        <v>3205000</v>
      </c>
      <c r="M31" s="148"/>
      <c r="N31" s="16"/>
      <c r="P31" s="31"/>
    </row>
    <row r="32" spans="2:19" ht="20.100000000000001" customHeight="1" x14ac:dyDescent="0.15">
      <c r="B32" s="16"/>
      <c r="C32" s="3"/>
      <c r="D32" s="93" t="s">
        <v>10</v>
      </c>
      <c r="E32" s="94"/>
      <c r="F32" s="93" t="s">
        <v>15</v>
      </c>
      <c r="G32" s="95"/>
      <c r="H32" s="94"/>
      <c r="I32" s="97" t="s">
        <v>16</v>
      </c>
      <c r="J32" s="97"/>
      <c r="K32" s="97"/>
      <c r="L32" s="97" t="s">
        <v>17</v>
      </c>
      <c r="M32" s="97"/>
      <c r="N32" s="16"/>
    </row>
    <row r="33" spans="2:14" ht="20.100000000000001" customHeight="1" x14ac:dyDescent="0.15">
      <c r="B33" s="16"/>
      <c r="C33" s="52" t="s">
        <v>1</v>
      </c>
      <c r="D33" s="88">
        <f t="shared" ref="D33:D38" si="0">IF(D16="○",IF(F16&gt;=430000,F16-430000,0),"")</f>
        <v>3500000</v>
      </c>
      <c r="E33" s="89"/>
      <c r="F33" s="63">
        <f>IF(D16="○",((ROUNDDOWN(D33*D$8,0)+ROUNDDOWN(F$8*(10-F$30)/IF(E16&lt;=6,20,10),0))*(12-I16)/12+$D$30),"")</f>
        <v>291060</v>
      </c>
      <c r="G33" s="64"/>
      <c r="H33" s="65"/>
      <c r="I33" s="98">
        <f>IF(D16="○",(ROUNDDOWN(D33*D$9,0)+ROUNDDOWN(F$9*(10-F$30)/IF(E16&lt;=6,20,10),0))*(12-I16)/12,"")</f>
        <v>98300</v>
      </c>
      <c r="J33" s="98"/>
      <c r="K33" s="98"/>
      <c r="L33" s="98">
        <f>IF(D16="○",IF(E16&gt;=40,IF(E16&lt;65,((ROUNDDOWN(D33*D$10,0)+ROUNDDOWN(F$10*(10-F$30)/10,0))*(12-I16)/12),0),""),"")</f>
        <v>103000</v>
      </c>
      <c r="M33" s="98"/>
      <c r="N33" s="16"/>
    </row>
    <row r="34" spans="2:14" ht="20.100000000000001" customHeight="1" x14ac:dyDescent="0.15">
      <c r="B34" s="16"/>
      <c r="C34" s="52" t="s">
        <v>3</v>
      </c>
      <c r="D34" s="88">
        <f t="shared" si="0"/>
        <v>2500000</v>
      </c>
      <c r="E34" s="89"/>
      <c r="F34" s="63">
        <f>IF(D17="○",((ROUNDDOWN(D34*D$8,0)+ROUNDDOWN(F$8*(10-F$30)/IF(E17&lt;=6,20,10),0))*(12-I17)/12+$D$30),"")</f>
        <v>144226.66666666666</v>
      </c>
      <c r="G34" s="64"/>
      <c r="H34" s="65"/>
      <c r="I34" s="98">
        <f>IF(D17="○",(ROUNDDOWN(D34*D$9,0)+ROUNDDOWN(F$9*(10-F$30)/IF(E17&lt;=6,20,10),0))*(12-I17)/12,"")</f>
        <v>49533.333333333336</v>
      </c>
      <c r="J34" s="98"/>
      <c r="K34" s="98"/>
      <c r="L34" s="98">
        <f>IF(D17="○",IF(E17&gt;=40,IF(E17&lt;65,((ROUNDDOWN(D34*D$10,0)+ROUNDDOWN(F$10*(10-F$30)/10,0))*(12-I17)/12),0),""),"")</f>
        <v>52000</v>
      </c>
      <c r="M34" s="98"/>
      <c r="N34" s="16"/>
    </row>
    <row r="35" spans="2:14" ht="20.100000000000001" customHeight="1" x14ac:dyDescent="0.15">
      <c r="B35" s="16"/>
      <c r="C35" s="52" t="s">
        <v>4</v>
      </c>
      <c r="D35" s="88">
        <f t="shared" si="0"/>
        <v>0</v>
      </c>
      <c r="E35" s="89"/>
      <c r="F35" s="63">
        <f>IF(D18="○",((ROUNDDOWN(D35*D$8,0)+ROUNDDOWN(F$8*(10-F$30)/IF(E18&lt;=6,20,10),0))*(12-I18)/12+$D$30),"")</f>
        <v>25060</v>
      </c>
      <c r="G35" s="64"/>
      <c r="H35" s="65"/>
      <c r="I35" s="98">
        <f>IF(D18="○",(ROUNDDOWN(D35*D$9,0)+ROUNDDOWN(F$9*(10-F$30)/IF(E18&lt;=6,20,10),0))*(12-I18)/12,"")</f>
        <v>14300</v>
      </c>
      <c r="J35" s="98"/>
      <c r="K35" s="98"/>
      <c r="L35" s="98" t="str">
        <f>IF(D18="○",IF(E18&gt;=40,IF(E18&lt;65,((ROUNDDOWN(D35*D$10,0)+ROUNDDOWN(F$10*(10-F$30)/10,0))*(12-I18)/12),0),""),"")</f>
        <v/>
      </c>
      <c r="M35" s="98"/>
      <c r="N35" s="16"/>
    </row>
    <row r="36" spans="2:14" ht="20.100000000000001" customHeight="1" x14ac:dyDescent="0.15">
      <c r="B36" s="16"/>
      <c r="C36" s="52" t="s">
        <v>5</v>
      </c>
      <c r="D36" s="88">
        <f t="shared" si="0"/>
        <v>0</v>
      </c>
      <c r="E36" s="89"/>
      <c r="F36" s="63">
        <f>IF(D19="○",((ROUNDDOWN(D36*D$8,0)+ROUNDDOWN(F$8*(10-F$30)/IF(E19&lt;=6,20,10),0))*(12-I19)/12+$D$30),"")</f>
        <v>13810</v>
      </c>
      <c r="G36" s="64"/>
      <c r="H36" s="65"/>
      <c r="I36" s="98">
        <f>IF(D19="○",(ROUNDDOWN(D36*D$9,0)+ROUNDDOWN(F$9*(10-F$30)/IF(E19&lt;=6,20,10),0))*(12-I19)/12,"")</f>
        <v>7150</v>
      </c>
      <c r="J36" s="98"/>
      <c r="K36" s="98"/>
      <c r="L36" s="98" t="str">
        <f>IF(D19="○",IF(E19&gt;=40,IF(E19&lt;65,((ROUNDDOWN(D36*D$10,0)+ROUNDDOWN(F$10*(10-F$30)/10,0))*(12-I19)/12),0),""),"")</f>
        <v/>
      </c>
      <c r="M36" s="98"/>
      <c r="N36" s="16"/>
    </row>
    <row r="37" spans="2:14" ht="20.100000000000001" customHeight="1" x14ac:dyDescent="0.15">
      <c r="B37" s="16"/>
      <c r="C37" s="52" t="s">
        <v>6</v>
      </c>
      <c r="D37" s="88">
        <f t="shared" si="0"/>
        <v>0</v>
      </c>
      <c r="E37" s="89"/>
      <c r="F37" s="63">
        <f>IF(D20="○",((ROUNDDOWN(D37*D$8,0)+ROUNDDOWN(F$8*(10-F$30)/IF(E20&lt;=6,20,10),0))*(12-I20)/12+$D$30),"")</f>
        <v>13810</v>
      </c>
      <c r="G37" s="64"/>
      <c r="H37" s="65"/>
      <c r="I37" s="98">
        <f>IF(D20="○",(ROUNDDOWN(D37*D$9,0)+ROUNDDOWN(F$9*(10-F$30)/IF(E20&lt;=6,20,10),0))*(12-I20)/12,"")</f>
        <v>7150</v>
      </c>
      <c r="J37" s="98"/>
      <c r="K37" s="98"/>
      <c r="L37" s="98" t="str">
        <f>IF(D20="○",IF(E20&gt;=40,IF(E20&lt;65,((ROUNDDOWN(D37*D$10,0)+ROUNDDOWN(F$10*(10-F$30)/10,0))*(12-I20)/12),0),""),"")</f>
        <v/>
      </c>
      <c r="M37" s="98"/>
      <c r="N37" s="16"/>
    </row>
    <row r="38" spans="2:14" ht="20.100000000000001" customHeight="1" x14ac:dyDescent="0.15">
      <c r="B38" s="16"/>
      <c r="C38" s="52" t="s">
        <v>7</v>
      </c>
      <c r="D38" s="88" t="str">
        <f t="shared" si="0"/>
        <v/>
      </c>
      <c r="E38" s="89"/>
      <c r="F38" s="63" t="str">
        <f>IF(D21="○",((ROUNDDOWN(D38*D$8,0)+ROUNDDOWN(F$8*(10-F$30)/IF(E21&lt;=6,20,10),0))*(12-I21)/12+$D$30),"")</f>
        <v/>
      </c>
      <c r="G38" s="64"/>
      <c r="H38" s="65"/>
      <c r="I38" s="98" t="str">
        <f>IF(D21="○",(ROUNDDOWN(D38*D$9,0)+ROUNDDOWN(F$9*(10-F$30)/IF(E21&lt;=6,20,10),0))*(12-I21)/12,"")</f>
        <v/>
      </c>
      <c r="J38" s="98"/>
      <c r="K38" s="98"/>
      <c r="L38" s="98" t="str">
        <f>IF(D21="○",IF(E21&gt;=40,IF(E21&lt;65,((ROUNDDOWN(D38*D$10,0)+ROUNDDOWN(F$10*(10-F$30)/10,0))*(12-I21)/12),0),),"")</f>
        <v/>
      </c>
      <c r="M38" s="98"/>
      <c r="N38" s="16"/>
    </row>
    <row r="39" spans="2:14" ht="20.100000000000001" customHeight="1" x14ac:dyDescent="0.15">
      <c r="B39" s="16"/>
      <c r="C39" s="96" t="s">
        <v>61</v>
      </c>
      <c r="D39" s="96"/>
      <c r="E39" s="96"/>
      <c r="F39" s="96"/>
      <c r="G39" s="96"/>
      <c r="H39" s="96"/>
      <c r="I39" s="96"/>
      <c r="J39" s="96"/>
      <c r="K39" s="96"/>
      <c r="L39" s="96"/>
      <c r="M39" s="96"/>
      <c r="N39" s="16"/>
    </row>
    <row r="40" spans="2:14" ht="20.100000000000001" customHeight="1" x14ac:dyDescent="0.15">
      <c r="B40" s="16"/>
      <c r="C40" s="74"/>
      <c r="D40" s="74"/>
      <c r="E40" s="74"/>
      <c r="F40" s="74"/>
      <c r="G40" s="74"/>
      <c r="H40" s="74"/>
      <c r="I40" s="74"/>
      <c r="J40" s="74"/>
      <c r="K40" s="74"/>
      <c r="L40" s="74"/>
      <c r="M40" s="74"/>
      <c r="N40" s="16"/>
    </row>
    <row r="41" spans="2:14" ht="20.100000000000001" customHeight="1" x14ac:dyDescent="0.15">
      <c r="B41" s="16"/>
      <c r="C41" s="74"/>
      <c r="D41" s="74"/>
      <c r="E41" s="74"/>
      <c r="F41" s="74"/>
      <c r="G41" s="74"/>
      <c r="H41" s="74"/>
      <c r="I41" s="74"/>
      <c r="J41" s="74"/>
      <c r="K41" s="74"/>
      <c r="L41" s="74"/>
      <c r="M41" s="74"/>
      <c r="N41" s="16"/>
    </row>
    <row r="42" spans="2:14" ht="20.100000000000001" customHeight="1" x14ac:dyDescent="0.15">
      <c r="B42" s="16"/>
      <c r="C42" s="74"/>
      <c r="D42" s="74"/>
      <c r="E42" s="74"/>
      <c r="F42" s="74"/>
      <c r="G42" s="74"/>
      <c r="H42" s="74"/>
      <c r="I42" s="74"/>
      <c r="J42" s="74"/>
      <c r="K42" s="74"/>
      <c r="L42" s="74"/>
      <c r="M42" s="74"/>
      <c r="N42" s="16"/>
    </row>
    <row r="43" spans="2:14" ht="9.9499999999999993" customHeight="1" thickBot="1" x14ac:dyDescent="0.2">
      <c r="B43" s="26"/>
      <c r="C43" s="22"/>
      <c r="D43" s="23"/>
      <c r="E43" s="24"/>
      <c r="F43" s="25"/>
      <c r="G43" s="25"/>
      <c r="H43" s="25"/>
      <c r="I43" s="26"/>
      <c r="J43" s="26"/>
      <c r="K43" s="26"/>
      <c r="L43" s="27"/>
      <c r="M43" s="27"/>
      <c r="N43" s="26"/>
    </row>
    <row r="44" spans="2:14" ht="9.9499999999999993" customHeight="1" x14ac:dyDescent="0.15">
      <c r="B44" s="16"/>
      <c r="C44" s="17"/>
      <c r="D44" s="17"/>
      <c r="E44" s="17"/>
      <c r="F44" s="17"/>
      <c r="G44" s="17"/>
      <c r="H44" s="17"/>
      <c r="I44" s="17"/>
      <c r="J44" s="17"/>
      <c r="K44" s="17"/>
      <c r="L44" s="17"/>
      <c r="M44" s="17"/>
      <c r="N44" s="16"/>
    </row>
    <row r="45" spans="2:14" ht="20.100000000000001" customHeight="1" thickBot="1" x14ac:dyDescent="0.2">
      <c r="C45" s="59" t="s">
        <v>58</v>
      </c>
      <c r="D45" s="2"/>
      <c r="E45" s="2"/>
      <c r="F45" s="2"/>
      <c r="G45" s="2"/>
      <c r="H45" s="2"/>
      <c r="I45" s="2"/>
      <c r="J45" s="2"/>
      <c r="K45" s="2"/>
      <c r="L45" s="2"/>
      <c r="M45" s="2"/>
    </row>
    <row r="46" spans="2:14" ht="20.100000000000001" customHeight="1" thickBot="1" x14ac:dyDescent="0.2">
      <c r="C46" s="14"/>
      <c r="D46" s="79" t="s">
        <v>15</v>
      </c>
      <c r="E46" s="80"/>
      <c r="F46" s="81" t="s">
        <v>16</v>
      </c>
      <c r="G46" s="82"/>
      <c r="H46" s="86"/>
      <c r="I46" s="81" t="s">
        <v>17</v>
      </c>
      <c r="J46" s="82"/>
      <c r="K46" s="83"/>
      <c r="L46" s="84" t="s">
        <v>19</v>
      </c>
      <c r="M46" s="85"/>
    </row>
    <row r="47" spans="2:14" ht="20.100000000000001" customHeight="1" thickTop="1" thickBot="1" x14ac:dyDescent="0.2">
      <c r="C47" s="15" t="s">
        <v>18</v>
      </c>
      <c r="D47" s="75">
        <f>MIN(ROUNDDOWN(SUM(F33:G38),-2),L8)</f>
        <v>487900</v>
      </c>
      <c r="E47" s="76"/>
      <c r="F47" s="77">
        <f>MIN(ROUNDDOWN(SUM(I33:I38),-2),L9)</f>
        <v>176400</v>
      </c>
      <c r="G47" s="78"/>
      <c r="H47" s="87"/>
      <c r="I47" s="77">
        <f>MIN(ROUNDDOWN(SUM(L33:L38),-2),L10)</f>
        <v>155000</v>
      </c>
      <c r="J47" s="78"/>
      <c r="K47" s="78"/>
      <c r="L47" s="71">
        <f>SUM(D47:K47)</f>
        <v>819300</v>
      </c>
      <c r="M47" s="72"/>
    </row>
    <row r="48" spans="2:14" ht="20.100000000000001" customHeight="1" x14ac:dyDescent="0.15">
      <c r="C48" s="73" t="s">
        <v>59</v>
      </c>
      <c r="D48" s="73"/>
      <c r="E48" s="73"/>
      <c r="F48" s="73"/>
      <c r="G48" s="73"/>
      <c r="H48" s="73"/>
      <c r="I48" s="5"/>
      <c r="J48" s="5"/>
      <c r="K48" s="5"/>
      <c r="L48" s="5"/>
      <c r="M48" s="5"/>
    </row>
    <row r="49" spans="3:13" ht="20.100000000000001" customHeight="1" x14ac:dyDescent="0.15">
      <c r="C49" s="74"/>
      <c r="D49" s="74"/>
      <c r="E49" s="74"/>
      <c r="F49" s="74"/>
      <c r="G49" s="74"/>
      <c r="H49" s="74"/>
      <c r="I49" s="5"/>
      <c r="J49" s="5"/>
      <c r="K49" s="5"/>
      <c r="L49" s="5"/>
      <c r="M49" s="5"/>
    </row>
    <row r="50" spans="3:13" ht="20.100000000000001" customHeight="1" thickBot="1" x14ac:dyDescent="0.2">
      <c r="C50" s="74"/>
      <c r="D50" s="74"/>
      <c r="E50" s="74"/>
      <c r="F50" s="74"/>
      <c r="G50" s="74"/>
      <c r="H50" s="74"/>
      <c r="I50" s="5"/>
      <c r="J50" s="5"/>
      <c r="K50" s="5"/>
      <c r="L50" s="5"/>
      <c r="M50" s="5"/>
    </row>
    <row r="51" spans="3:13" ht="20.100000000000001" customHeight="1" thickTop="1" thickBot="1" x14ac:dyDescent="0.2">
      <c r="C51" s="74"/>
      <c r="D51" s="74"/>
      <c r="E51" s="74"/>
      <c r="F51" s="74"/>
      <c r="G51" s="74"/>
      <c r="H51" s="74"/>
      <c r="I51" s="66" t="s">
        <v>20</v>
      </c>
      <c r="J51" s="67"/>
      <c r="K51" s="67"/>
      <c r="L51" s="71">
        <f>ROUND(L47/12,0)</f>
        <v>68275</v>
      </c>
      <c r="M51" s="72"/>
    </row>
    <row r="52" spans="3:13" ht="20.100000000000001" customHeight="1" thickTop="1" thickBot="1" x14ac:dyDescent="0.2">
      <c r="C52" s="74"/>
      <c r="D52" s="74"/>
      <c r="E52" s="74"/>
      <c r="F52" s="74"/>
      <c r="G52" s="74"/>
      <c r="H52" s="74"/>
      <c r="I52" s="66" t="s">
        <v>27</v>
      </c>
      <c r="J52" s="67"/>
      <c r="K52" s="68"/>
      <c r="L52" s="69">
        <f>ROUND(L47/9,0)</f>
        <v>91033</v>
      </c>
      <c r="M52" s="70"/>
    </row>
    <row r="53" spans="3:13" ht="6" customHeight="1" x14ac:dyDescent="0.15">
      <c r="C53" s="32"/>
      <c r="D53" s="32"/>
      <c r="E53" s="32"/>
      <c r="F53" s="32"/>
      <c r="G53" s="33"/>
      <c r="H53" s="33"/>
      <c r="I53" s="7"/>
      <c r="J53" s="7"/>
      <c r="K53" s="7"/>
      <c r="L53" s="34"/>
      <c r="M53" s="34"/>
    </row>
    <row r="54" spans="3:13" ht="19.5" customHeight="1" x14ac:dyDescent="0.15">
      <c r="D54" s="1" t="s">
        <v>21</v>
      </c>
      <c r="E54">
        <v>0</v>
      </c>
    </row>
    <row r="55" spans="3:13" ht="19.5" customHeight="1" x14ac:dyDescent="0.15">
      <c r="D55" s="1" t="s">
        <v>22</v>
      </c>
      <c r="E55">
        <v>1</v>
      </c>
    </row>
    <row r="56" spans="3:13" ht="19.5" customHeight="1" x14ac:dyDescent="0.15">
      <c r="E56">
        <v>2</v>
      </c>
    </row>
    <row r="57" spans="3:13" ht="19.5" customHeight="1" x14ac:dyDescent="0.15">
      <c r="E57">
        <v>3</v>
      </c>
    </row>
    <row r="58" spans="3:13" ht="19.5" customHeight="1" x14ac:dyDescent="0.15">
      <c r="E58">
        <v>4</v>
      </c>
    </row>
    <row r="59" spans="3:13" ht="19.5" customHeight="1" x14ac:dyDescent="0.15">
      <c r="E59">
        <v>5</v>
      </c>
    </row>
    <row r="60" spans="3:13" ht="19.5" customHeight="1" x14ac:dyDescent="0.15">
      <c r="E60">
        <v>6</v>
      </c>
    </row>
  </sheetData>
  <protectedRanges>
    <protectedRange sqref="I16:I21 D25:H26 D43:H43 D16:H24" name="範囲1"/>
  </protectedRanges>
  <mergeCells count="79">
    <mergeCell ref="L37:M37"/>
    <mergeCell ref="L38:M38"/>
    <mergeCell ref="F18:G18"/>
    <mergeCell ref="F15:G15"/>
    <mergeCell ref="F16:G16"/>
    <mergeCell ref="I35:K35"/>
    <mergeCell ref="L35:M35"/>
    <mergeCell ref="F33:H33"/>
    <mergeCell ref="F34:H34"/>
    <mergeCell ref="F20:G20"/>
    <mergeCell ref="F21:G21"/>
    <mergeCell ref="L30:M30"/>
    <mergeCell ref="L31:M31"/>
    <mergeCell ref="F29:H29"/>
    <mergeCell ref="F30:H31"/>
    <mergeCell ref="F17:G17"/>
    <mergeCell ref="L10:M10"/>
    <mergeCell ref="D9:E9"/>
    <mergeCell ref="I9:K9"/>
    <mergeCell ref="L9:M9"/>
    <mergeCell ref="L29:M29"/>
    <mergeCell ref="I29:J31"/>
    <mergeCell ref="J15:N25"/>
    <mergeCell ref="F19:G19"/>
    <mergeCell ref="C22:I25"/>
    <mergeCell ref="F9:H9"/>
    <mergeCell ref="D33:E33"/>
    <mergeCell ref="F10:H10"/>
    <mergeCell ref="D10:E10"/>
    <mergeCell ref="I10:K10"/>
    <mergeCell ref="L1:N1"/>
    <mergeCell ref="B2:N3"/>
    <mergeCell ref="D8:E8"/>
    <mergeCell ref="I8:K8"/>
    <mergeCell ref="L8:M8"/>
    <mergeCell ref="D7:E7"/>
    <mergeCell ref="I7:K7"/>
    <mergeCell ref="L7:M7"/>
    <mergeCell ref="B4:N5"/>
    <mergeCell ref="F7:H7"/>
    <mergeCell ref="F8:H8"/>
    <mergeCell ref="F32:H32"/>
    <mergeCell ref="F38:H38"/>
    <mergeCell ref="F35:H35"/>
    <mergeCell ref="C39:M42"/>
    <mergeCell ref="I32:K32"/>
    <mergeCell ref="L32:M32"/>
    <mergeCell ref="I38:K38"/>
    <mergeCell ref="I36:K36"/>
    <mergeCell ref="L36:M36"/>
    <mergeCell ref="I37:K37"/>
    <mergeCell ref="D34:E34"/>
    <mergeCell ref="I34:K34"/>
    <mergeCell ref="L34:M34"/>
    <mergeCell ref="I33:K33"/>
    <mergeCell ref="L33:M33"/>
    <mergeCell ref="D35:E35"/>
    <mergeCell ref="C30:C31"/>
    <mergeCell ref="D29:E29"/>
    <mergeCell ref="D30:E31"/>
    <mergeCell ref="D37:E37"/>
    <mergeCell ref="D36:E36"/>
    <mergeCell ref="D32:E32"/>
    <mergeCell ref="F36:H36"/>
    <mergeCell ref="I52:K52"/>
    <mergeCell ref="L52:M52"/>
    <mergeCell ref="I51:K51"/>
    <mergeCell ref="L51:M51"/>
    <mergeCell ref="C48:H52"/>
    <mergeCell ref="D47:E47"/>
    <mergeCell ref="I47:K47"/>
    <mergeCell ref="L47:M47"/>
    <mergeCell ref="D46:E46"/>
    <mergeCell ref="I46:K46"/>
    <mergeCell ref="L46:M46"/>
    <mergeCell ref="F37:H37"/>
    <mergeCell ref="F46:H46"/>
    <mergeCell ref="F47:H47"/>
    <mergeCell ref="D38:E38"/>
  </mergeCells>
  <phoneticPr fontId="2"/>
  <dataValidations count="5">
    <dataValidation type="whole" allowBlank="1" showInputMessage="1" showErrorMessage="1" sqref="E16">
      <formula1>0</formula1>
      <formula2>200</formula2>
    </dataValidation>
    <dataValidation type="list" allowBlank="1" showInputMessage="1" showErrorMessage="1" sqref="H16:H21 D16:D21 D43">
      <formula1>$D$54:$D$55</formula1>
    </dataValidation>
    <dataValidation type="whole" operator="greaterThanOrEqual" allowBlank="1" showInputMessage="1" showErrorMessage="1" sqref="F43 F16:F21 F26">
      <formula1>0</formula1>
    </dataValidation>
    <dataValidation type="whole" allowBlank="1" showInputMessage="1" showErrorMessage="1" sqref="E43 E17:E21 E26">
      <formula1>0</formula1>
      <formula2>74</formula2>
    </dataValidation>
    <dataValidation type="list" allowBlank="1" showInputMessage="1" showErrorMessage="1" sqref="I16:I21">
      <formula1>$E$54:$E$60</formula1>
    </dataValidation>
  </dataValidations>
  <printOptions horizontalCentered="1"/>
  <pageMargins left="0" right="0" top="0.11811023622047245" bottom="0" header="0" footer="0"/>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85" zoomScaleNormal="100" zoomScaleSheetLayoutView="85" workbookViewId="0">
      <selection activeCell="D6" sqref="D6"/>
    </sheetView>
  </sheetViews>
  <sheetFormatPr defaultRowHeight="54" customHeight="1" x14ac:dyDescent="0.15"/>
  <cols>
    <col min="1" max="1" width="15.625" customWidth="1"/>
    <col min="3" max="3" width="35.625" customWidth="1"/>
    <col min="4" max="4" width="51.625" customWidth="1"/>
  </cols>
  <sheetData>
    <row r="1" spans="1:4" ht="27" customHeight="1" thickBot="1" x14ac:dyDescent="0.2">
      <c r="A1" s="153" t="s">
        <v>39</v>
      </c>
      <c r="B1" s="154"/>
    </row>
    <row r="2" spans="1:4" ht="27" customHeight="1" x14ac:dyDescent="0.15">
      <c r="A2" s="50" t="s">
        <v>38</v>
      </c>
      <c r="B2" s="50" t="s">
        <v>37</v>
      </c>
      <c r="C2" s="49" t="s">
        <v>36</v>
      </c>
      <c r="D2" s="49" t="s">
        <v>35</v>
      </c>
    </row>
    <row r="3" spans="1:4" ht="96" customHeight="1" x14ac:dyDescent="0.15">
      <c r="A3" s="151" t="s">
        <v>48</v>
      </c>
      <c r="B3" s="48">
        <v>1</v>
      </c>
      <c r="C3" s="46" t="s">
        <v>41</v>
      </c>
      <c r="D3" s="47" t="s">
        <v>49</v>
      </c>
    </row>
    <row r="4" spans="1:4" ht="54" customHeight="1" x14ac:dyDescent="0.15">
      <c r="A4" s="155"/>
      <c r="B4" s="48">
        <v>2</v>
      </c>
      <c r="C4" s="46" t="s">
        <v>45</v>
      </c>
      <c r="D4" s="47" t="s">
        <v>50</v>
      </c>
    </row>
    <row r="5" spans="1:4" ht="54" customHeight="1" x14ac:dyDescent="0.15">
      <c r="A5" s="152"/>
      <c r="B5" s="48">
        <v>3</v>
      </c>
      <c r="C5" s="46" t="s">
        <v>52</v>
      </c>
      <c r="D5" s="47" t="s">
        <v>53</v>
      </c>
    </row>
    <row r="6" spans="1:4" ht="96" customHeight="1" x14ac:dyDescent="0.15">
      <c r="A6" s="151" t="s">
        <v>44</v>
      </c>
      <c r="B6" s="48">
        <v>1</v>
      </c>
      <c r="C6" s="46" t="s">
        <v>41</v>
      </c>
      <c r="D6" s="47" t="s">
        <v>46</v>
      </c>
    </row>
    <row r="7" spans="1:4" ht="54" customHeight="1" x14ac:dyDescent="0.15">
      <c r="A7" s="152"/>
      <c r="B7" s="48">
        <v>2</v>
      </c>
      <c r="C7" s="46" t="s">
        <v>45</v>
      </c>
      <c r="D7" s="47" t="s">
        <v>47</v>
      </c>
    </row>
    <row r="8" spans="1:4" ht="96" customHeight="1" x14ac:dyDescent="0.15">
      <c r="A8" s="151" t="s">
        <v>33</v>
      </c>
      <c r="B8" s="48">
        <v>1</v>
      </c>
      <c r="C8" s="46" t="s">
        <v>34</v>
      </c>
      <c r="D8" s="47" t="s">
        <v>40</v>
      </c>
    </row>
    <row r="9" spans="1:4" ht="54" customHeight="1" x14ac:dyDescent="0.15">
      <c r="A9" s="152"/>
      <c r="B9" s="48">
        <v>2</v>
      </c>
      <c r="C9" s="46" t="s">
        <v>41</v>
      </c>
      <c r="D9" s="46" t="s">
        <v>42</v>
      </c>
    </row>
  </sheetData>
  <mergeCells count="4">
    <mergeCell ref="A8:A9"/>
    <mergeCell ref="A1:B1"/>
    <mergeCell ref="A6:A7"/>
    <mergeCell ref="A3:A5"/>
  </mergeCells>
  <phoneticPr fontId="2"/>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A4たて</vt:lpstr>
      <vt:lpstr>更新履歴</vt:lpstr>
      <vt:lpstr>A4たて!Print_Area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2024-02-27T07:10:21Z</cp:lastPrinted>
  <dcterms:created xsi:type="dcterms:W3CDTF">2016-08-12T04:46:01Z</dcterms:created>
  <dcterms:modified xsi:type="dcterms:W3CDTF">2024-02-27T07:13:22Z</dcterms:modified>
</cp:coreProperties>
</file>